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ferna\OneDrive\Documents\MNA_TecdeMonterrey\administracion_del_desarrollo_de_software\chatbot_app\"/>
    </mc:Choice>
  </mc:AlternateContent>
  <xr:revisionPtr revIDLastSave="0" documentId="8_{6C82ACE4-7297-4C5E-8BF0-F10F88FB8ECA}" xr6:coauthVersionLast="47" xr6:coauthVersionMax="47" xr10:uidLastSave="{00000000-0000-0000-0000-000000000000}"/>
  <bookViews>
    <workbookView xWindow="-120" yWindow="-120" windowWidth="20730" windowHeight="11040" xr2:uid="{00000000-000D-0000-FFFF-FFFF00000000}"/>
  </bookViews>
  <sheets>
    <sheet name="Oferta académica" sheetId="1" r:id="rId1"/>
    <sheet name="Carreras profesionales" sheetId="2" r:id="rId2"/>
    <sheet name="Maestrías" sheetId="3" r:id="rId3"/>
    <sheet name="Doctorados" sheetId="4" r:id="rId4"/>
    <sheet name="Especialidad" sheetId="5" r:id="rId5"/>
    <sheet name="Certificaciones" sheetId="6" r:id="rId6"/>
    <sheet name="Diplomados" sheetId="7" r:id="rId7"/>
    <sheet name="Seminarios" sheetId="8" r:id="rId8"/>
    <sheet name="Talleres" sheetId="9" r:id="rId9"/>
    <sheet name="Boot Camp" sheetId="10" r:id="rId10"/>
    <sheet name="Cursos" sheetId="11" r:id="rId11"/>
    <sheet name="Trayectoria Flexible" sheetId="12" r:id="rId12"/>
    <sheet name="Preguntas frecuentes" sheetId="13" r:id="rId13"/>
    <sheet name="Centro de Idiomas" sheetId="14" r:id="rId14"/>
  </sheets>
  <definedNames>
    <definedName name="_xlnm._FilterDatabase" localSheetId="0" hidden="1">'Oferta académica'!$A$1:$F$349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1" l="1"/>
  <c r="E95" i="1"/>
  <c r="D95" i="1"/>
  <c r="C95" i="1"/>
  <c r="B95" i="1"/>
  <c r="A95" i="1"/>
  <c r="F94" i="1"/>
  <c r="E94" i="1"/>
  <c r="D94" i="1"/>
  <c r="C94" i="1"/>
  <c r="B94" i="1"/>
  <c r="A94" i="1"/>
  <c r="F93" i="1"/>
  <c r="E93" i="1"/>
  <c r="D93" i="1"/>
  <c r="C93" i="1"/>
  <c r="B93" i="1"/>
  <c r="A93" i="1"/>
  <c r="F92" i="1"/>
  <c r="E92" i="1"/>
  <c r="D92" i="1"/>
  <c r="C92" i="1"/>
  <c r="B92" i="1"/>
  <c r="A92" i="1"/>
  <c r="F91" i="1"/>
  <c r="E91" i="1"/>
  <c r="D91" i="1"/>
  <c r="C91" i="1"/>
  <c r="B91" i="1"/>
  <c r="A91" i="1"/>
  <c r="F90" i="1"/>
  <c r="E90" i="1"/>
  <c r="D90" i="1"/>
  <c r="C90" i="1"/>
  <c r="B90" i="1"/>
  <c r="A90" i="1"/>
  <c r="F89" i="1"/>
  <c r="E89" i="1"/>
  <c r="D89" i="1"/>
  <c r="C89" i="1"/>
  <c r="B89" i="1"/>
  <c r="A89" i="1"/>
  <c r="F88" i="1"/>
  <c r="E88" i="1"/>
  <c r="D88" i="1"/>
  <c r="C88" i="1"/>
  <c r="B88" i="1"/>
  <c r="A88" i="1"/>
  <c r="F87" i="1"/>
  <c r="E87" i="1"/>
  <c r="D87" i="1"/>
  <c r="C87" i="1"/>
  <c r="B87" i="1"/>
  <c r="A87" i="1"/>
  <c r="F86" i="1"/>
  <c r="E86" i="1"/>
  <c r="D86" i="1"/>
  <c r="C86" i="1"/>
  <c r="B86" i="1"/>
  <c r="A86" i="1"/>
  <c r="F85" i="1"/>
  <c r="E85" i="1"/>
  <c r="D85" i="1"/>
  <c r="C85" i="1"/>
  <c r="B85" i="1"/>
  <c r="A85" i="1"/>
  <c r="F45" i="1"/>
  <c r="E45" i="1"/>
  <c r="D45" i="1"/>
  <c r="C45" i="1"/>
  <c r="B45" i="1"/>
  <c r="A45" i="1"/>
  <c r="F44" i="1"/>
  <c r="E44" i="1"/>
  <c r="D44" i="1"/>
  <c r="C44" i="1"/>
  <c r="B44" i="1"/>
  <c r="A44" i="1"/>
  <c r="F43" i="1"/>
  <c r="E43" i="1"/>
  <c r="D43" i="1"/>
  <c r="C43" i="1"/>
  <c r="B43" i="1"/>
  <c r="A43" i="1"/>
  <c r="F42" i="1"/>
  <c r="E42" i="1"/>
  <c r="D42" i="1"/>
  <c r="C42" i="1"/>
  <c r="B42" i="1"/>
  <c r="A42" i="1"/>
  <c r="F41" i="1"/>
  <c r="E41" i="1"/>
  <c r="D41" i="1"/>
  <c r="C41" i="1"/>
  <c r="B41" i="1"/>
  <c r="A41" i="1"/>
  <c r="F40" i="1"/>
  <c r="E40" i="1"/>
  <c r="D40" i="1"/>
  <c r="C40" i="1"/>
  <c r="B40" i="1"/>
  <c r="A40" i="1"/>
  <c r="F39" i="1"/>
  <c r="E39" i="1"/>
  <c r="D39" i="1"/>
  <c r="C39" i="1"/>
  <c r="B39" i="1"/>
  <c r="A39" i="1"/>
  <c r="F38" i="1"/>
  <c r="E38" i="1"/>
  <c r="D38" i="1"/>
  <c r="C38" i="1"/>
  <c r="B38" i="1"/>
  <c r="A38" i="1"/>
  <c r="F37" i="1"/>
  <c r="E37" i="1"/>
  <c r="D37" i="1"/>
  <c r="C37" i="1"/>
  <c r="B37" i="1"/>
  <c r="A37" i="1"/>
  <c r="F36" i="1"/>
  <c r="E36" i="1"/>
  <c r="D36" i="1"/>
  <c r="C36" i="1"/>
  <c r="B36" i="1"/>
  <c r="A36" i="1"/>
  <c r="F35" i="1"/>
  <c r="E35" i="1"/>
  <c r="D35" i="1"/>
  <c r="C35" i="1"/>
  <c r="B35" i="1"/>
  <c r="A35" i="1"/>
  <c r="F34" i="1"/>
  <c r="E34" i="1"/>
  <c r="D34" i="1"/>
  <c r="C34" i="1"/>
  <c r="B34" i="1"/>
  <c r="A34" i="1"/>
  <c r="F33" i="1"/>
  <c r="E33" i="1"/>
  <c r="D33" i="1"/>
  <c r="C33" i="1"/>
  <c r="B33" i="1"/>
  <c r="A33" i="1"/>
  <c r="F32" i="1"/>
  <c r="E32" i="1"/>
  <c r="D32" i="1"/>
  <c r="C32" i="1"/>
  <c r="B32" i="1"/>
  <c r="A32" i="1"/>
  <c r="F31" i="1"/>
  <c r="E31" i="1"/>
  <c r="D31" i="1"/>
  <c r="C31" i="1"/>
  <c r="B31" i="1"/>
  <c r="A31" i="1"/>
  <c r="F30" i="1"/>
  <c r="E30" i="1"/>
  <c r="D30" i="1"/>
  <c r="C30" i="1"/>
  <c r="B30" i="1"/>
  <c r="A30" i="1"/>
  <c r="F29" i="1"/>
  <c r="E29" i="1"/>
  <c r="D29" i="1"/>
  <c r="C29" i="1"/>
  <c r="B29" i="1"/>
  <c r="A29" i="1"/>
  <c r="F28" i="1"/>
  <c r="E28" i="1"/>
  <c r="D28" i="1"/>
  <c r="C28" i="1"/>
  <c r="B28" i="1"/>
  <c r="A28" i="1"/>
  <c r="F27" i="1"/>
  <c r="E27" i="1"/>
  <c r="D27" i="1"/>
  <c r="C27" i="1"/>
  <c r="B27" i="1"/>
  <c r="A27" i="1"/>
  <c r="F26" i="1"/>
  <c r="E26" i="1"/>
  <c r="D26" i="1"/>
  <c r="C26" i="1"/>
  <c r="B26" i="1"/>
  <c r="A26" i="1"/>
  <c r="F25" i="1"/>
  <c r="E25" i="1"/>
  <c r="D25" i="1"/>
  <c r="C25" i="1"/>
  <c r="B25" i="1"/>
  <c r="A25" i="1"/>
  <c r="F24" i="1"/>
  <c r="E24" i="1"/>
  <c r="D24" i="1"/>
  <c r="C24" i="1"/>
  <c r="B24" i="1"/>
  <c r="A24" i="1"/>
  <c r="F23" i="1"/>
  <c r="E23" i="1"/>
  <c r="D23" i="1"/>
  <c r="C23" i="1"/>
  <c r="B23" i="1"/>
  <c r="A23" i="1"/>
  <c r="F22" i="1"/>
  <c r="E22" i="1"/>
  <c r="D22" i="1"/>
  <c r="C22" i="1"/>
  <c r="B22" i="1"/>
  <c r="A22" i="1"/>
  <c r="F21" i="1"/>
  <c r="E21" i="1"/>
  <c r="D21" i="1"/>
  <c r="C21" i="1"/>
  <c r="B21" i="1"/>
  <c r="A21" i="1"/>
  <c r="F20" i="1"/>
  <c r="E20" i="1"/>
  <c r="D20" i="1"/>
  <c r="C20" i="1"/>
  <c r="B20" i="1"/>
  <c r="A20" i="1"/>
  <c r="F19" i="1"/>
  <c r="E19" i="1"/>
  <c r="D19" i="1"/>
  <c r="C19" i="1"/>
  <c r="B19" i="1"/>
  <c r="A19" i="1"/>
  <c r="F18" i="1"/>
  <c r="E18" i="1"/>
  <c r="D18" i="1"/>
  <c r="C18" i="1"/>
  <c r="B18" i="1"/>
  <c r="A18" i="1"/>
  <c r="F17" i="1"/>
  <c r="E17" i="1"/>
  <c r="D17" i="1"/>
  <c r="C17" i="1"/>
  <c r="B17" i="1"/>
  <c r="A17" i="1"/>
  <c r="F16" i="1"/>
  <c r="E16" i="1"/>
  <c r="D16" i="1"/>
  <c r="C16" i="1"/>
  <c r="B16" i="1"/>
  <c r="A16" i="1"/>
  <c r="F15" i="1"/>
  <c r="E15" i="1"/>
  <c r="D15" i="1"/>
  <c r="C15" i="1"/>
  <c r="B15" i="1"/>
  <c r="A15" i="1"/>
  <c r="F14" i="1"/>
  <c r="E14" i="1"/>
  <c r="D14" i="1"/>
  <c r="C14" i="1"/>
  <c r="B14" i="1"/>
  <c r="A14" i="1"/>
  <c r="F13" i="1"/>
  <c r="E13" i="1"/>
  <c r="D13" i="1"/>
  <c r="C13" i="1"/>
  <c r="B13" i="1"/>
  <c r="A13" i="1"/>
  <c r="F12" i="1"/>
  <c r="E12" i="1"/>
  <c r="D12" i="1"/>
  <c r="C12" i="1"/>
  <c r="B12" i="1"/>
  <c r="A12" i="1"/>
  <c r="F11" i="1"/>
  <c r="E11" i="1"/>
  <c r="D11" i="1"/>
  <c r="C11" i="1"/>
  <c r="B11" i="1"/>
  <c r="A11" i="1"/>
  <c r="F10" i="1"/>
  <c r="E10" i="1"/>
  <c r="D10" i="1"/>
  <c r="C10" i="1"/>
  <c r="B10" i="1"/>
  <c r="A10" i="1"/>
  <c r="F9" i="1"/>
  <c r="E9" i="1"/>
  <c r="D9" i="1"/>
  <c r="C9" i="1"/>
  <c r="B9" i="1"/>
  <c r="A9" i="1"/>
  <c r="F8" i="1"/>
  <c r="E8" i="1"/>
  <c r="D8" i="1"/>
  <c r="C8" i="1"/>
  <c r="B8" i="1"/>
  <c r="A8" i="1"/>
  <c r="F7" i="1"/>
  <c r="E7" i="1"/>
  <c r="D7" i="1"/>
  <c r="C7" i="1"/>
  <c r="B7" i="1"/>
  <c r="A7" i="1"/>
  <c r="F6" i="1"/>
  <c r="E6" i="1"/>
  <c r="D6" i="1"/>
  <c r="C6" i="1"/>
  <c r="B6" i="1"/>
  <c r="A6" i="1"/>
  <c r="F5" i="1"/>
  <c r="E5" i="1"/>
  <c r="D5" i="1"/>
  <c r="C5" i="1"/>
  <c r="B5" i="1"/>
  <c r="A5" i="1"/>
  <c r="F4" i="1"/>
  <c r="E4" i="1"/>
  <c r="D4" i="1"/>
  <c r="C4" i="1"/>
  <c r="B4" i="1"/>
  <c r="A4" i="1"/>
  <c r="F3" i="1"/>
  <c r="E3" i="1"/>
  <c r="D3" i="1"/>
  <c r="C3" i="1"/>
  <c r="B3" i="1"/>
  <c r="A3" i="1"/>
  <c r="F2" i="1"/>
  <c r="E2" i="1"/>
  <c r="D2" i="1"/>
  <c r="C2" i="1"/>
  <c r="B2" i="1"/>
  <c r="A2" i="1"/>
</calcChain>
</file>

<file path=xl/sharedStrings.xml><?xml version="1.0" encoding="utf-8"?>
<sst xmlns="http://schemas.openxmlformats.org/spreadsheetml/2006/main" count="3430" uniqueCount="565">
  <si>
    <t>Nombre del Programa</t>
  </si>
  <si>
    <t>Tipo de Programa</t>
  </si>
  <si>
    <t>Facultad/Escuela</t>
  </si>
  <si>
    <t xml:space="preserve">Impartido en </t>
  </si>
  <si>
    <t>Duración</t>
  </si>
  <si>
    <t>Periodo</t>
  </si>
  <si>
    <t>Maestría en Ciencias con especialidad en Biotecnología (MBI)</t>
  </si>
  <si>
    <t>Maestría</t>
  </si>
  <si>
    <t>Escuela de Ingeniería y Ciencias</t>
  </si>
  <si>
    <t xml:space="preserve">Campus Monterrey </t>
  </si>
  <si>
    <t xml:space="preserve">2 años </t>
  </si>
  <si>
    <t xml:space="preserve">Semestral </t>
  </si>
  <si>
    <t>Maestría en Nanotecnología (MNT)</t>
  </si>
  <si>
    <t>Campus Monterrey, Campus Estado de México</t>
  </si>
  <si>
    <t>2 años</t>
  </si>
  <si>
    <t>Maestría en Administración de la Energía y sus Fuentes Renovables (MER-V)</t>
  </si>
  <si>
    <t xml:space="preserve">En línea </t>
  </si>
  <si>
    <t xml:space="preserve">Trimestral </t>
  </si>
  <si>
    <t>Maestría en Innovación para el Desarrollo Empresarial (MID-V)</t>
  </si>
  <si>
    <t>Maestría en Ingeniería con especialidad en Sistemas de Calidad y Productividad (MIP-V)</t>
  </si>
  <si>
    <t>Maestría en Ciencias con especialidad en Sistemas de Manufactura (MSM)</t>
  </si>
  <si>
    <t>Campus Monterrey</t>
  </si>
  <si>
    <t>Maestría en Administración de Tecnologías de Información (MTI-V)</t>
  </si>
  <si>
    <t>Maestría en Ciencias Computacionales (MCC-I)</t>
  </si>
  <si>
    <t>Maestría en Gestión de la Ingeniería (MEM)</t>
  </si>
  <si>
    <t>Campus Monterrey, Campus Santa Fe, Campus Guadalajara, Campus Estado de México</t>
  </si>
  <si>
    <t>5 trimestres</t>
  </si>
  <si>
    <t>Maestría en Ciencias de la Ingeniería (MCI)</t>
  </si>
  <si>
    <t>Maestría en Ciberseguridad (MCY-M)</t>
  </si>
  <si>
    <t>Campus Monterrey, Campus Santa Fe, Campus Guadalajara</t>
  </si>
  <si>
    <t>Maestría en Inteligencia Artificial Aplicada (MNA-V)</t>
  </si>
  <si>
    <t xml:space="preserve">7 trimestres </t>
  </si>
  <si>
    <t>Maestría en Prospectiva Estratégica (MPE)</t>
  </si>
  <si>
    <t>Escuela de Gobierno y Transformación Pública</t>
  </si>
  <si>
    <t xml:space="preserve">Campus Monterrey, Campus Santa Fe </t>
  </si>
  <si>
    <t>Trimestral</t>
  </si>
  <si>
    <t>Maestría en Administración Pública y Política Pública (MAP)</t>
  </si>
  <si>
    <t>Campus Monterrey, Campus Santa Fe</t>
  </si>
  <si>
    <t>Maestría en Gestión Pública Aplicada (MGP-V)</t>
  </si>
  <si>
    <t>Maestría en Economía Aplicada (MEK)</t>
  </si>
  <si>
    <t>21 meses</t>
  </si>
  <si>
    <t>Maestría en Gobierno y Transformación Pública (MGT)</t>
  </si>
  <si>
    <t>Campus Santa Fe</t>
  </si>
  <si>
    <t>7 trimestres</t>
  </si>
  <si>
    <t>Maestría en Derecho (MDP)</t>
  </si>
  <si>
    <t>Maestría en Derecho (MDP-V)</t>
  </si>
  <si>
    <t>Maestría en Administración Pública y Política Pública (MAP - V)</t>
  </si>
  <si>
    <t>Maestría en Economía Aplicada (MEK V)</t>
  </si>
  <si>
    <t>Maestría en Prospectiva Estratégica (MPE-V)</t>
  </si>
  <si>
    <t>Maestría en Educación (MEE-V)</t>
  </si>
  <si>
    <t>Escuela de Humanidades y Educación</t>
  </si>
  <si>
    <t>En línea</t>
  </si>
  <si>
    <t>2.5 años</t>
  </si>
  <si>
    <t>Semestral</t>
  </si>
  <si>
    <t>Maestría en Estudios Humanísticos (MEH)</t>
  </si>
  <si>
    <t>Maestría en Tecnología Educativa (MTE-V)</t>
  </si>
  <si>
    <t>5 semestres</t>
  </si>
  <si>
    <t>Maestría en Emprendimiento Educativo (MTO-V)</t>
  </si>
  <si>
    <t>Maestría en Humanidades Digitales (MHD-V)</t>
  </si>
  <si>
    <t>Maestría en Administración Empresarial (MGN-V)</t>
  </si>
  <si>
    <t>Escuela de Negocios</t>
  </si>
  <si>
    <t>Maestría en Ciencias Biomédicas (MBC)</t>
  </si>
  <si>
    <t>Escuela de Medicina y Ciencias de la Salud</t>
  </si>
  <si>
    <t>Maestría en Arquitectura y Diseño Urbano (MDU-M)</t>
  </si>
  <si>
    <t>Escuela de Arquitectura y Diseño</t>
  </si>
  <si>
    <t>Campus Monterrey, Campus Ciudad de México, Campus Guadalajara, Campus Querétaro</t>
  </si>
  <si>
    <t>Maestría en Administración y Dirección de Empresas (tiempo parcial) (MBA)</t>
  </si>
  <si>
    <t>EGADE Business School</t>
  </si>
  <si>
    <t>Campus Monterrey, Campus Santa Fe, Campus Guadalajara, Campus Querétaro</t>
  </si>
  <si>
    <t>Maestría en Administración y Dirección de Empresas - Doble grado académico con University of North Carolina at Charlotte (MBA - G)</t>
  </si>
  <si>
    <t>Maestría en Finanzas (MAF)</t>
  </si>
  <si>
    <t>Maestría en Administración (MBM)</t>
  </si>
  <si>
    <t>1 año</t>
  </si>
  <si>
    <t>Maestría en Administración y Dirección de Empresas (tiempo completo) (MBA-I)</t>
  </si>
  <si>
    <t>Maestría en Administración y Dirección de Empresas (MBA-V)</t>
  </si>
  <si>
    <t>15 meses</t>
  </si>
  <si>
    <t>Maestría en Administración de Negocios Globales (MDE)</t>
  </si>
  <si>
    <t>Maestría en Analítica de Negocios (MBD)</t>
  </si>
  <si>
    <t>Maestría en Finanzas (MAF-V)</t>
  </si>
  <si>
    <t xml:space="preserve">15 meses </t>
  </si>
  <si>
    <t>Especialidad en Logística y Cadena de Suministro (ELS)</t>
  </si>
  <si>
    <t>Especialidad</t>
  </si>
  <si>
    <t>Campus Estado de México</t>
  </si>
  <si>
    <t>Especialidad en Administración de Proyectos (EPY)</t>
  </si>
  <si>
    <t>Especialidad en Inteligencia Artificial Aplicada (ENA-V)</t>
  </si>
  <si>
    <t>3 trimestres</t>
  </si>
  <si>
    <t>Especialidad en Gestión para el Liderazgo e Innovación Educativa (EGE-V)</t>
  </si>
  <si>
    <t xml:space="preserve">Escuela de Humanidades y Educación </t>
  </si>
  <si>
    <t>1.5 años</t>
  </si>
  <si>
    <t>Especialidad en Enseñanza y Evaluación del Inglés como Segunda Lengua ( EEE-V)</t>
  </si>
  <si>
    <t>Especialidad en Calidad de la Atención Clínica (RCA)</t>
  </si>
  <si>
    <t>3 años</t>
  </si>
  <si>
    <t>Especialidad en Cardiología (RCR)</t>
  </si>
  <si>
    <t>Especialidad en Anestesiología (REA)</t>
  </si>
  <si>
    <t>4 años</t>
  </si>
  <si>
    <t>Especialidad en Medicina del Enfermo en Estado Crítico (REE)</t>
  </si>
  <si>
    <t>Especialidad en Ginecología y Obstetricia (REG)</t>
  </si>
  <si>
    <t>Especialidad en Medicina Interna (REM)</t>
  </si>
  <si>
    <t>Especialidad en Pediatría (REN)</t>
  </si>
  <si>
    <t>Especialidad en Radiología e Imagen (RER)</t>
  </si>
  <si>
    <t>Especialidad en Neurología (REU)</t>
  </si>
  <si>
    <t>Especialidad en Geriatría (RGE)</t>
  </si>
  <si>
    <t>Especialidad en Neurología Pediátrica (RNP)</t>
  </si>
  <si>
    <t>Especialidad en Psiquiatría (RPS)</t>
  </si>
  <si>
    <t>Especialidad en Urología (RUR)</t>
  </si>
  <si>
    <t>Especialidad en Cirugía General (REC)</t>
  </si>
  <si>
    <t>5 años</t>
  </si>
  <si>
    <t>Especialidad en Oftalmología (REO)</t>
  </si>
  <si>
    <t>Especialidad en Neonatología (RNE)</t>
  </si>
  <si>
    <t>Especialidad en Anatomía Patológica (RAP)</t>
  </si>
  <si>
    <t>Ciencia de Datos (Virtual)</t>
  </si>
  <si>
    <t>Certificación</t>
  </si>
  <si>
    <t xml:space="preserve">Certificado de Alta Especialidad </t>
  </si>
  <si>
    <t xml:space="preserve">Aula Virtual </t>
  </si>
  <si>
    <t>144 horas</t>
  </si>
  <si>
    <t>Business Analytics: De los Datos al Conocimiento (Virtual)</t>
  </si>
  <si>
    <t>Sostenibilidad Financiera para la Transformación Pública (Virtual)</t>
  </si>
  <si>
    <t>Toma de Decisiones en Escenarios Complejos (Virtual)</t>
  </si>
  <si>
    <t>Administración de la Construcción</t>
  </si>
  <si>
    <t xml:space="preserve">Certificación </t>
  </si>
  <si>
    <t>200 horas</t>
  </si>
  <si>
    <t>Big Data como Estrategia de Negocios</t>
  </si>
  <si>
    <t>82 horas</t>
  </si>
  <si>
    <t>Certificación Internacional como Auditor Líder de Sistemas Integrados de Gestión ISO9001:2015, ISO14001:2015, ISO45001:2018 e ISO22000:2018</t>
  </si>
  <si>
    <t>132 horas</t>
  </si>
  <si>
    <t>Certificación Internacional en Coaching Ejecutivo y de Equipos</t>
  </si>
  <si>
    <t>130 horas</t>
  </si>
  <si>
    <t>Certificación Internacional en Coaching Profesional</t>
  </si>
  <si>
    <t>112 horas</t>
  </si>
  <si>
    <t>Certificación Internacional en Coaching de Vida y Marca Personal (ICT)</t>
  </si>
  <si>
    <t>96 horas</t>
  </si>
  <si>
    <t>Desarrollo de Habilidades Gerenciales: Líder de Líderes</t>
  </si>
  <si>
    <t>Live</t>
  </si>
  <si>
    <t>94 horas</t>
  </si>
  <si>
    <t>Desarrollo de Habilidades en Contabilidad, Impuestos y Finanzas</t>
  </si>
  <si>
    <t>Desarrollo de Soft Skills Personales, Sociales y de Liderazgo</t>
  </si>
  <si>
    <t>81 horas</t>
  </si>
  <si>
    <t>Gestión Estratégica de los Portafolios de Proyectos</t>
  </si>
  <si>
    <t>64 horas</t>
  </si>
  <si>
    <t>Habilidades de Administración Ágil de Proyectos, Basado en Estándares del PMI® e IPMA</t>
  </si>
  <si>
    <t>115 horas</t>
  </si>
  <si>
    <t>Lean Six Sigma Black Belt</t>
  </si>
  <si>
    <t>159 horas</t>
  </si>
  <si>
    <t>Lean Six Sigma Green Belt</t>
  </si>
  <si>
    <t>136 horas</t>
  </si>
  <si>
    <t>Ética y Cumplimiento Corporativo Internacional</t>
  </si>
  <si>
    <t>100 horas</t>
  </si>
  <si>
    <t>Administración Aduanera</t>
  </si>
  <si>
    <t>Diplomado</t>
  </si>
  <si>
    <t>Posgrados y Educacion Continua</t>
  </si>
  <si>
    <t>148 horas</t>
  </si>
  <si>
    <t>Mensual</t>
  </si>
  <si>
    <t>Administración Avanzada de Compras</t>
  </si>
  <si>
    <t>Administración Estratégica de Capital Humano</t>
  </si>
  <si>
    <t>Administración Financiera</t>
  </si>
  <si>
    <t>134 horas</t>
  </si>
  <si>
    <t>Administración de Proyectos de Tecnologías de Información (APTI)</t>
  </si>
  <si>
    <t>Agronegocios</t>
  </si>
  <si>
    <t>108 horas</t>
  </si>
  <si>
    <t>Aseguramiento de la Calidad Farmacéutica</t>
  </si>
  <si>
    <t>120 horas</t>
  </si>
  <si>
    <t xml:space="preserve">Business Management </t>
  </si>
  <si>
    <t>110 horas</t>
  </si>
  <si>
    <t>Calidad y Productividad</t>
  </si>
  <si>
    <t>142 horas</t>
  </si>
  <si>
    <t>Comunicación Avanzada para la Alta Dirección</t>
  </si>
  <si>
    <t>Comunicación Cooporativa Estratégica</t>
  </si>
  <si>
    <t>Data Science for Business</t>
  </si>
  <si>
    <t>Data Science and AI: Del Concepto a Desarrollo de Aplicaciones</t>
  </si>
  <si>
    <t>Decisiones Estratégicas en el Retail</t>
  </si>
  <si>
    <t>128 horas</t>
  </si>
  <si>
    <t>Decoración e Interiorismo</t>
  </si>
  <si>
    <t>Derecho Coorporativo</t>
  </si>
  <si>
    <t>Derecho Fiscal</t>
  </si>
  <si>
    <t>Desarrollo de Competencias Generales</t>
  </si>
  <si>
    <t>Desarrollo de Habilidades para Gerentes y Ejecutivos de Ventas</t>
  </si>
  <si>
    <t>Desarrollo de Vendedores de Alto Potencial</t>
  </si>
  <si>
    <t>Despliegue de Modelos de Machine Learning en Ambientes Productivos</t>
  </si>
  <si>
    <t>Dirección Estratégica de Almacenes y Centros de Distribución</t>
  </si>
  <si>
    <t>Presencial en Campus Monterrey</t>
  </si>
  <si>
    <t>Dirección Estratégica de Ventas</t>
  </si>
  <si>
    <t>153 horas</t>
  </si>
  <si>
    <t>Dirección Financiera Cooporativa</t>
  </si>
  <si>
    <t>Diseño Regenerativo. Territorios y Ciudades Resilientes</t>
  </si>
  <si>
    <t>Diseño de Joyería: De la Marca a la Pieza</t>
  </si>
  <si>
    <t>124 horas</t>
  </si>
  <si>
    <t>Escalas de la Ciudad: Vivienda, Barrio, Territorio</t>
  </si>
  <si>
    <t>104 horas</t>
  </si>
  <si>
    <t>Especialización en Management Financiero</t>
  </si>
  <si>
    <t>Estrategia de Negocios</t>
  </si>
  <si>
    <t>Evaluación de Riesgos y Control Interno</t>
  </si>
  <si>
    <t>Finanzas Bursátiles Aplicadas</t>
  </si>
  <si>
    <t>152 horas</t>
  </si>
  <si>
    <t>Finanzas para Profesionistas no financieros en la Industria</t>
  </si>
  <si>
    <t>Fintech &amp; Transformación Digital</t>
  </si>
  <si>
    <t>101 horas</t>
  </si>
  <si>
    <t>Formación Estratégica para Gerentes de Alto Desempeño</t>
  </si>
  <si>
    <t xml:space="preserve">Gestión Integral del Transporte </t>
  </si>
  <si>
    <t xml:space="preserve">Gestión Profesional de Proyectos </t>
  </si>
  <si>
    <t>Gestión Profesional Ágil de Proyectos. Principios, Valores y Metodologías</t>
  </si>
  <si>
    <t>Gestión de la Seguridad de la Información</t>
  </si>
  <si>
    <t>Gestión y Dirección Financiera</t>
  </si>
  <si>
    <t>Identificación, Rediseño e Innovación de Procesos</t>
  </si>
  <si>
    <t>Implementación de la Agenda Urbana Rumbo al 2030</t>
  </si>
  <si>
    <t>Innovación Educativa en Salud</t>
  </si>
  <si>
    <t>La Cadena de Suministro en la Era Digital</t>
  </si>
  <si>
    <t>La Empresa Familiar: Institucionalización y Continuidad</t>
  </si>
  <si>
    <t>Lean Manufacturing</t>
  </si>
  <si>
    <t>Los Impuestos en México, un Enfoque con Visión Financiera y Fiscal</t>
  </si>
  <si>
    <t>Marketing Digital</t>
  </si>
  <si>
    <t>Mercadotecnia Estratégica y Comercialización</t>
  </si>
  <si>
    <t>126 horas</t>
  </si>
  <si>
    <t>Mercadotecnia Farmacéutica</t>
  </si>
  <si>
    <t>139 horas</t>
  </si>
  <si>
    <t>Normas Internacionales de Información Financiera (IFRS)</t>
  </si>
  <si>
    <t>Nutrición Funcional Aplicada a la Terapéutica del Sobrepeso y la Obesidad</t>
  </si>
  <si>
    <t>People Analytics</t>
  </si>
  <si>
    <t>Planeación y Evaluación de Negocios Inmobiliarios</t>
  </si>
  <si>
    <t>Salud Global para Líderes</t>
  </si>
  <si>
    <t>Seguridad, Higiene Industrial y Salud Ocupacional</t>
  </si>
  <si>
    <t>Tecnologías de Ciberseguridad</t>
  </si>
  <si>
    <t>Top Management</t>
  </si>
  <si>
    <t>135 horas</t>
  </si>
  <si>
    <t>Transformación Digital Gerencial</t>
  </si>
  <si>
    <t xml:space="preserve">Ventas de Alto Impacto </t>
  </si>
  <si>
    <t>Presencial en Campus Guadalajara</t>
  </si>
  <si>
    <t>e-commerce 4.0</t>
  </si>
  <si>
    <t>Administración de Proyectos</t>
  </si>
  <si>
    <t>Seminario</t>
  </si>
  <si>
    <t>10 horas</t>
  </si>
  <si>
    <t>Análisis de los Estados Financieros</t>
  </si>
  <si>
    <t>Conceptos Estratégicos de Mercadotecnia</t>
  </si>
  <si>
    <t>40 horas</t>
  </si>
  <si>
    <t>Conducción de Equipos de Alto Desempeño</t>
  </si>
  <si>
    <t>12 horas</t>
  </si>
  <si>
    <t>Desarrollo de Soft Skills Personales</t>
  </si>
  <si>
    <t>25 horas</t>
  </si>
  <si>
    <t>Desarrollo de Soft Skills Sociales</t>
  </si>
  <si>
    <t>Eficiencia en la Construcción</t>
  </si>
  <si>
    <t>50 horas</t>
  </si>
  <si>
    <t>Gestión Estratégica del Capital Humano</t>
  </si>
  <si>
    <t xml:space="preserve">Gestión de la Empresa Constructora </t>
  </si>
  <si>
    <t>Gestión de la Fuerza de Ventas</t>
  </si>
  <si>
    <t>Gestión de las Emociones</t>
  </si>
  <si>
    <t>11 horas</t>
  </si>
  <si>
    <t>Impuestos de las Operaciones Empresariales</t>
  </si>
  <si>
    <t>Innovación en la Construcción</t>
  </si>
  <si>
    <t>Integración Estratégica Multigeneracional</t>
  </si>
  <si>
    <t>30 horas</t>
  </si>
  <si>
    <t>Introducción a la Transformación Digital</t>
  </si>
  <si>
    <t>15 horas</t>
  </si>
  <si>
    <t>Introducción a las Finanzas</t>
  </si>
  <si>
    <t>60 horas</t>
  </si>
  <si>
    <t>Legislación Fiscal y Laboral en la Industria de la Construcción</t>
  </si>
  <si>
    <t>9 horas</t>
  </si>
  <si>
    <t>Liderazgo Eficaz</t>
  </si>
  <si>
    <t>Machine Learning para la Toma de Decisiones</t>
  </si>
  <si>
    <t>Negociación y Manejo de Conflictos</t>
  </si>
  <si>
    <t>Norma ISO 9001:2015</t>
  </si>
  <si>
    <t>Planeación de Proyectos de Construcción</t>
  </si>
  <si>
    <t>Proyecto de Vida Plena</t>
  </si>
  <si>
    <t>Psicología Positiva</t>
  </si>
  <si>
    <t xml:space="preserve">Supply Chain Management </t>
  </si>
  <si>
    <t>Transformación Digital para la Toma de Decisiones</t>
  </si>
  <si>
    <t>Transición a una Cultura Organizacional Positiva</t>
  </si>
  <si>
    <t>Inteligencia Emocional</t>
  </si>
  <si>
    <t>Taller</t>
  </si>
  <si>
    <t>Aula Virtual</t>
  </si>
  <si>
    <t>24 horas</t>
  </si>
  <si>
    <t xml:space="preserve">Liderazgo y Empowerment </t>
  </si>
  <si>
    <t>Preparación para el Examen de Certificación PMP®</t>
  </si>
  <si>
    <t>35 horas</t>
  </si>
  <si>
    <t>Coding Bootcamp</t>
  </si>
  <si>
    <t>Bootcamp</t>
  </si>
  <si>
    <t>480 horas</t>
  </si>
  <si>
    <t>Data Analytics Bootcamp</t>
  </si>
  <si>
    <t>700 horas</t>
  </si>
  <si>
    <t>ADN del Innovador (TLG)</t>
  </si>
  <si>
    <t>Curso</t>
  </si>
  <si>
    <t>Learning Gate</t>
  </si>
  <si>
    <t>22 horas</t>
  </si>
  <si>
    <t>Accountability Skills (TLG)</t>
  </si>
  <si>
    <t>42 horas</t>
  </si>
  <si>
    <t>Administración de Costos</t>
  </si>
  <si>
    <t>Administración de Inventarios</t>
  </si>
  <si>
    <t>Agronomía para no Agrónomos</t>
  </si>
  <si>
    <t>48 horas</t>
  </si>
  <si>
    <t>Análisis de Datos (TLG)</t>
  </si>
  <si>
    <t>32 horas</t>
  </si>
  <si>
    <t>Aplicaciones Web para Ciencia de Datos (TLG)</t>
  </si>
  <si>
    <t>Aplicación de la Legislación Ambiental</t>
  </si>
  <si>
    <t xml:space="preserve">Aspectos Básicos de Ley General de Transparencia </t>
  </si>
  <si>
    <t>Automatic ML (TLG)</t>
  </si>
  <si>
    <t>Bioequivalencia: Aspectos Científicos y Regulatorios</t>
  </si>
  <si>
    <t>Bioestadística Aplicada a Investigación Clínica e Industria</t>
  </si>
  <si>
    <t xml:space="preserve">Brand Management </t>
  </si>
  <si>
    <t xml:space="preserve">Live </t>
  </si>
  <si>
    <t>80 horas</t>
  </si>
  <si>
    <t>Colaboración Efectiva (TLG)</t>
  </si>
  <si>
    <t>Colaboración Organizacional (TLG)</t>
  </si>
  <si>
    <t xml:space="preserve">32 horas </t>
  </si>
  <si>
    <t xml:space="preserve">Comunicación Digital y Social Media </t>
  </si>
  <si>
    <t>90 horas</t>
  </si>
  <si>
    <t xml:space="preserve">Conceptos Fundamentales de Ciencia de Datos (TLG) </t>
  </si>
  <si>
    <t>Conducta y Comunicación Financiera (TLG)</t>
  </si>
  <si>
    <t>Core Strategic Marketing (TLG)</t>
  </si>
  <si>
    <t>Core Tools: Herramientas para la Manufactura</t>
  </si>
  <si>
    <t>Cultura hacia la Innovación (TLG)</t>
  </si>
  <si>
    <t xml:space="preserve">Customer Intelligence Essentials </t>
  </si>
  <si>
    <t>Deep Learning y Reinforcement Learning (TLG)</t>
  </si>
  <si>
    <t xml:space="preserve">Desarrollo de Supervisiones que Transforman </t>
  </si>
  <si>
    <t>Desarrollo de Talento (TLG)</t>
  </si>
  <si>
    <t xml:space="preserve">Design Thinking Workshop </t>
  </si>
  <si>
    <t>Digital Consumer (TLG)</t>
  </si>
  <si>
    <t>Digital Marketing Analytics (TLG)</t>
  </si>
  <si>
    <t>Digital Marketing Strategy (TLG)</t>
  </si>
  <si>
    <t>Digital Marketing Tactics (TLG)</t>
  </si>
  <si>
    <t>52 horas</t>
  </si>
  <si>
    <t xml:space="preserve">Diseñando Experiencias de Servicio Wow </t>
  </si>
  <si>
    <t>Diseño de Interfaces Visuales de Datos (TLG)</t>
  </si>
  <si>
    <t xml:space="preserve">Educación Digital de Calidad para Educación Superior </t>
  </si>
  <si>
    <t>21 horas</t>
  </si>
  <si>
    <t xml:space="preserve">Emprendimiento Digital Innovador </t>
  </si>
  <si>
    <t>68 horas</t>
  </si>
  <si>
    <t>Enfoque Estratégico (TLG)</t>
  </si>
  <si>
    <t xml:space="preserve">Engagement (TLG) </t>
  </si>
  <si>
    <t>Estrategia Organizacional (TLG)</t>
  </si>
  <si>
    <t xml:space="preserve">Estrategías para una Comunicación Efectiva </t>
  </si>
  <si>
    <t>Evaluación de los Estados Financieros, Inversión y Financiamiento (TLG)</t>
  </si>
  <si>
    <t xml:space="preserve">Excel Avanzado para negocios </t>
  </si>
  <si>
    <t>Excel para Negocios</t>
  </si>
  <si>
    <t>Extracción, Procesamiento y Manipulación de Datos  (TLG)</t>
  </si>
  <si>
    <t>Feminismo: Historia, Teoría y Práctica. Por un Mundo sin Violencia de Género</t>
  </si>
  <si>
    <t>Financial Planning and Risks (TLG)</t>
  </si>
  <si>
    <t>Financial System Vision (TLG)</t>
  </si>
  <si>
    <t xml:space="preserve">Finanzas para Recursos Humanos </t>
  </si>
  <si>
    <t xml:space="preserve">Finanzas para no Financieros </t>
  </si>
  <si>
    <t xml:space="preserve">Fundamentos de Ciencia de Datos (TLG) </t>
  </si>
  <si>
    <t xml:space="preserve">Fundamentos de Estadística para Ciencia de Datos (TLG) </t>
  </si>
  <si>
    <t xml:space="preserve">12 horas </t>
  </si>
  <si>
    <t>Gestión de Cartera Comercial (TLG)</t>
  </si>
  <si>
    <t>Gestión de la Innovación (TLG)</t>
  </si>
  <si>
    <t>Gestión del Cambio (TLG)</t>
  </si>
  <si>
    <t>Gobernanza e innovación para la gestión local</t>
  </si>
  <si>
    <t>Historia del Arte Islámico</t>
  </si>
  <si>
    <t>36 horas</t>
  </si>
  <si>
    <t>Historia del Arte Mexicano. Del Muralismo a la Postmodernidad</t>
  </si>
  <si>
    <t>Historia del Arte: Arte Conceptual y Postmodernidad</t>
  </si>
  <si>
    <t>Historia del Arte: Historia del Arte Antiguo</t>
  </si>
  <si>
    <t>Historia del Arte: Historia del Arte Medieval</t>
  </si>
  <si>
    <t>Historia del Arte: La Modernidad en el Arte</t>
  </si>
  <si>
    <t>Inteligencia Comercial (TLG)</t>
  </si>
  <si>
    <t>Inteligencia Emocional y Financiera</t>
  </si>
  <si>
    <t>Interfaces Visuales de Datos Interacticas (TLG)</t>
  </si>
  <si>
    <t>Inversión y Financiamiento (TLG)</t>
  </si>
  <si>
    <t xml:space="preserve">Invirtiendo en la Bolsa </t>
  </si>
  <si>
    <t>Ley Anti Lavado de Dinero y Manejo de Efectivo</t>
  </si>
  <si>
    <t xml:space="preserve">Liderazgo Positivo (TLG) </t>
  </si>
  <si>
    <t>Liderazgo para la Innovación</t>
  </si>
  <si>
    <t>Liderazgo y Evaluación Comercial (TLG)</t>
  </si>
  <si>
    <t>Machine Learning (TLG)</t>
  </si>
  <si>
    <t>62 horas</t>
  </si>
  <si>
    <t>Machine Learning para Big Data (TLG)</t>
  </si>
  <si>
    <t>Marketing Metrics (TLG)</t>
  </si>
  <si>
    <t>Marketing Mix (TLG)</t>
  </si>
  <si>
    <t>Marketing for all (TLG)</t>
  </si>
  <si>
    <t>Medicamentos Biotecnológicos y Biocomparabilidad</t>
  </si>
  <si>
    <t>Modelación Lineal de Datos (TLG)</t>
  </si>
  <si>
    <t>Organizaciones Enfocadas en el Talento (TLG)</t>
  </si>
  <si>
    <t>Organizational Engagement (TLG)</t>
  </si>
  <si>
    <t>Organizational Wellbeing (TLG)</t>
  </si>
  <si>
    <t>Pensamiento Estratégico (TLG)</t>
  </si>
  <si>
    <t>Pensamiento de Futuros: Diseñando el Futuro de la Organización</t>
  </si>
  <si>
    <t>Personal Wellbeing (TLG)</t>
  </si>
  <si>
    <t>Plataformas de Visualización en Python (TLG)</t>
  </si>
  <si>
    <t>Política educativa: sus desafíos urgentes en México</t>
  </si>
  <si>
    <t>Preparación a la Certificación Disciplined Agile® Scrum Master (DASM)</t>
  </si>
  <si>
    <t xml:space="preserve">Preparación para el Examen de Certificación AMIB </t>
  </si>
  <si>
    <t>Preparación para la Certificación de AWS Cloud Practitioner</t>
  </si>
  <si>
    <t>Procesamiento y Manejo de Datos con Python (TLG)</t>
  </si>
  <si>
    <t>Procesamiento y Manipulación de Datos con Python (TLG)</t>
  </si>
  <si>
    <t xml:space="preserve">Programación con Python </t>
  </si>
  <si>
    <t xml:space="preserve">Protección de Datos Personales </t>
  </si>
  <si>
    <t>Sensibilidad de Modelos Cuantitativos (TLG)</t>
  </si>
  <si>
    <t xml:space="preserve">Storytelling + Presentaciones Contundentes </t>
  </si>
  <si>
    <t>TPM Hands On Mantenimiento Autónomo y Planeado</t>
  </si>
  <si>
    <t>56 horas</t>
  </si>
  <si>
    <t>Talent Management (TLG)</t>
  </si>
  <si>
    <t>Team Wellbeing (TLG)</t>
  </si>
  <si>
    <t>Tecnologías para Internet de las Cosas (IoT)</t>
  </si>
  <si>
    <t>Toxicología y Bioseguridad para Salud y Biotecnología</t>
  </si>
  <si>
    <t>Urbanismo Social para Construir Ciudades Humanas</t>
  </si>
  <si>
    <t xml:space="preserve">Presencial en Campus Monterrey </t>
  </si>
  <si>
    <t>Visión Comercial a Futuro (TLG)</t>
  </si>
  <si>
    <t>Visión Contable (TLG)</t>
  </si>
  <si>
    <t>Visión Financiera (TLG)</t>
  </si>
  <si>
    <t>Visión Financiera Corporativa (TLG)</t>
  </si>
  <si>
    <t>Visión Financiera Estratégica (TLG)</t>
  </si>
  <si>
    <t>Visión de Entorno Económico (TLG)</t>
  </si>
  <si>
    <t xml:space="preserve">Visión de Riesgo y Suntentabilidad (TLG) </t>
  </si>
  <si>
    <t>Visión de Ética Financiera (TLG)</t>
  </si>
  <si>
    <t>Citizen Data Scientist (TLG)</t>
  </si>
  <si>
    <t>Trayectoria flexible</t>
  </si>
  <si>
    <t>92 horas</t>
  </si>
  <si>
    <t>Data Scientist (TLG)</t>
  </si>
  <si>
    <t>232 horas</t>
  </si>
  <si>
    <t>Digital Marketing Strategist (TLG)</t>
  </si>
  <si>
    <t>Especialista en Finanzas (TLG)</t>
  </si>
  <si>
    <t>172 horas</t>
  </si>
  <si>
    <t>High Impact Manager (TLG)</t>
  </si>
  <si>
    <t>Marketing Starter (TLG)</t>
  </si>
  <si>
    <t>122 horas</t>
  </si>
  <si>
    <t>Potential Leader (TLG)</t>
  </si>
  <si>
    <t>Profesional Financiero (TLG)</t>
  </si>
  <si>
    <t>Senior Data Scientist (TLG)</t>
  </si>
  <si>
    <t>72 horas</t>
  </si>
  <si>
    <t>Senior Leader (TLG)</t>
  </si>
  <si>
    <t>Vendedor de Alto Impacto (TLG)</t>
  </si>
  <si>
    <t>ARQ-Arquitectura</t>
  </si>
  <si>
    <t>Carrera profesional</t>
  </si>
  <si>
    <t xml:space="preserve">Ambiente Construido </t>
  </si>
  <si>
    <t>Ciudad de México, Estado de México, Santa Fe, Guadalajara, Monterrey, Puebla, Querétaro, Sonora Norte</t>
  </si>
  <si>
    <t>8 semestres</t>
  </si>
  <si>
    <t xml:space="preserve">IC-Ingeniería Civil </t>
  </si>
  <si>
    <t>Estado de México, Santa Fe, Guadalajara, Monterrey, Puebla, Querétaro</t>
  </si>
  <si>
    <t>LUB-Licenciatura en Urbanismo</t>
  </si>
  <si>
    <t xml:space="preserve">Monterrey </t>
  </si>
  <si>
    <t>LEC-Licenciatura en Economía</t>
  </si>
  <si>
    <t>Derecho, Economía y Relaciones Internacionales</t>
  </si>
  <si>
    <t xml:space="preserve">Ciudad de México, Estado de México, Santa Fe, Monterrey, Puebla </t>
  </si>
  <si>
    <t>LED-Licenciatura en Derecho</t>
  </si>
  <si>
    <t>Ciudad de México, Estado de México, Santa Fe, Monterrey, Puebla, Chihuahua, Guadalajara, Querétaro, Toluca</t>
  </si>
  <si>
    <t>LRI-Licenciatura en Relaciones Internacionales</t>
  </si>
  <si>
    <t>Ciudad de México, Estado de México, Santa Fe, Guadalajara, Monterrey, Puebla, Querétaro</t>
  </si>
  <si>
    <t>LTP-Licenciatura en Gobierno y Transformación Pública</t>
  </si>
  <si>
    <t>Ciudad de México, Monterrey</t>
  </si>
  <si>
    <t>LAD-Licenciatura en Arte Digital</t>
  </si>
  <si>
    <t>Estudios Creativos</t>
  </si>
  <si>
    <t>LC-Licenciatura en Comunicación</t>
  </si>
  <si>
    <t>Ciudad de México, Estado de México, Santa Fe, Guadalajara, Monterrey, Puebla, Querétaro, Toluca</t>
  </si>
  <si>
    <t>LDI-Licenciatura en Diseño</t>
  </si>
  <si>
    <t>Ciudad de México, Estado de México, Guadalajara, Monterrey, Puebla, Querétaro, Sonora Norte, Toluca</t>
  </si>
  <si>
    <t>LEI-Licenciatura en Innovación Educativa</t>
  </si>
  <si>
    <t>LLE-Licenciatura en Letras Hispánicas</t>
  </si>
  <si>
    <t>LPE-Licenciatura en Periodismo</t>
  </si>
  <si>
    <t>LTM-Licenciatura en Tecnología y Producción Musical</t>
  </si>
  <si>
    <t>IDM-Ingeniería en Ciencia de Datos y Matemáticas</t>
  </si>
  <si>
    <t>Ingeniería y Ciencias</t>
  </si>
  <si>
    <t>IFI-Ingeniería Física Industrial</t>
  </si>
  <si>
    <t>INA-Ingeniería en Nanotecnología</t>
  </si>
  <si>
    <t>Estado de México, Monterrey</t>
  </si>
  <si>
    <t>IAG-Ingeniería en Biosistemas Agroalimentarios</t>
  </si>
  <si>
    <t>Querétaro</t>
  </si>
  <si>
    <t>IAL-Ingeniería en Alimentos</t>
  </si>
  <si>
    <t>Monterrey, Querétaro</t>
  </si>
  <si>
    <t>IBT-Ingeniería en Biotecnología</t>
  </si>
  <si>
    <t>Ciudad de México, Estado de México, Chihuahua, Guadalajara, Monterrey, Puebla, Querétaro, Toluca</t>
  </si>
  <si>
    <t>IDS-Ingeniería en Desarrollo Sustentable</t>
  </si>
  <si>
    <t>Querétaro, Ciudad de México, Santa Fe, Monterrey</t>
  </si>
  <si>
    <t>IQ-Ingeniería Química</t>
  </si>
  <si>
    <t>Puebla, Estado de México, Guadalajara, Monterrey</t>
  </si>
  <si>
    <t>IRS-Ingeniería en Robótica y Sistemas Digitales</t>
  </si>
  <si>
    <t>Querétaro, Puebla, Ciudad de México, Estado de México, Guadalajara, Monterrey</t>
  </si>
  <si>
    <t>ITC-Ingeniería en Tecnologías Computacionales</t>
  </si>
  <si>
    <t>Querétaro, Toluca, Puebla, Chihuahua, Cuernavaca, Guadalajara, Ciudad de México, Estado de México, Sonora Norte, Santa Fe, Monterrey</t>
  </si>
  <si>
    <t>ITD-Ingeniería en Transformación Digital de Negocios</t>
  </si>
  <si>
    <t>Santa Fe, Monterrey</t>
  </si>
  <si>
    <t xml:space="preserve">IE-Ingeniería en Electrónica </t>
  </si>
  <si>
    <t>IID-Ingeniería en Innovación y Desarrollo</t>
  </si>
  <si>
    <t>Guadalajara, Santa Fe, Monterrey</t>
  </si>
  <si>
    <t>IIS-Ingeniería Industrial y de Sistemas</t>
  </si>
  <si>
    <t>Chihuahua, Laguna, Saltillo, Tampico, Hidalgo, León, Querétaro, San Luis Potosí, Toluca, Puebla, Ciudad de México, Estado de México, Cuernavaca, Guadalajara, Sinaloa, Sonora Norte, Aguascalientes, Santa Fe, Monterrey, Ciudad Juárez</t>
  </si>
  <si>
    <t>IM-Ingeniería Mecánica</t>
  </si>
  <si>
    <t>Chihuahua, Querétaro, Toluca, Puebla, Ciudad de México, Estado de México, Guadalajara, Santa Fe, Monterrey</t>
  </si>
  <si>
    <t>IMD-Ingeniería Biomédica</t>
  </si>
  <si>
    <t>Ciudad de México, Guadalajara, Monterrey</t>
  </si>
  <si>
    <t>IMT-Ingeniería en Mecatrónica</t>
  </si>
  <si>
    <t>Chihuahua, Laguna, Saltillo, Tampico, León, Querétaro, San Luis Potosí, Toluca, Puebla, Ciudad de México, Estado de México, Cuernavaca, Guadalajara, Sonora Norte, Aguascalientes, Santa Fe, Morelia, Monterrey, Ciudad Juárez</t>
  </si>
  <si>
    <t>LAET-Licenciatura en Estrategia y Transformación de Negocios</t>
  </si>
  <si>
    <t>Negocios</t>
  </si>
  <si>
    <t>Chihuahua, Laguna, Saltillo, Tampico, Hidalgo, León, Querétaro, San Luis Potosí, Toluca, Puebla, Ciudad de México, Estado de México, Cuernavaca, Guadalajara, Sinaloa, Sonora Norte, Aguascalientes, Santa Fe, Morelia, Monterrey, Ciudad Juárez</t>
  </si>
  <si>
    <t>LAF-Licenciatura en Finanzas</t>
  </si>
  <si>
    <t>Chihuahua, Laguna, León, Querétaro, San Luis Potosí, Puebla, Ciudad de México, Estado de México, Cuernavaca, Guadalajara, Sinaloa, Sonora Norte, Aguascalientes, Santa Fe, Monterrey</t>
  </si>
  <si>
    <t>LCPF-Licenciatura en Contaduría Pública y Finanzas</t>
  </si>
  <si>
    <t>Hidalgo, Querétaro, Puebla, Toluca, Ciudad de México, Estado de México, Guadalajara, Santa Fe, Monterrey</t>
  </si>
  <si>
    <t>LDE-Licenciatura en Emprendimiento</t>
  </si>
  <si>
    <t>Querétaro, Puebla, Ciudad de México, Guadalajara, Santa Fe, Monterrey</t>
  </si>
  <si>
    <t>LDO-Licenciatura en Desarrollo de Talento y Cultura Organizacional</t>
  </si>
  <si>
    <t>LEM-Licenciatura en Mercadotecnia</t>
  </si>
  <si>
    <t>León, Querétaro, Toluca, Puebla, Ciudad de México, Estado de México, Guadalajara, Sinaloa, Sonora Norte, Santa Fe, Monterrey</t>
  </si>
  <si>
    <t>LIN-Licenciatura en Negocios Internacionales</t>
  </si>
  <si>
    <t>Aguascalientes, Chihuahua, Laguna, Morelia, Ciudad Juárez, Saltillo, Tampico, León, San Luis Potosí, Estado de México, Sinaloa, Sonora Norte</t>
  </si>
  <si>
    <t>LIT-Licenciatura en Inteligencia de Negocios</t>
  </si>
  <si>
    <t>Querétaro, Puebla, Estado de México, Guadalajara, Santa Fe, Monterrey</t>
  </si>
  <si>
    <t>LBC-Licenciatura en Biociencias</t>
  </si>
  <si>
    <t>Salud</t>
  </si>
  <si>
    <t xml:space="preserve">Ciudad de México, Guadalajara, Monterrey y Chihuahua hasta tercer semestre </t>
  </si>
  <si>
    <t>LNB-Licenciatura en Nutrición y Bienestar Integral</t>
  </si>
  <si>
    <t>6 semestres y 4 Trimestres Clínicos</t>
  </si>
  <si>
    <t>Mixto</t>
  </si>
  <si>
    <t>LPS-Licenciatura en Psicología Clínica y de la Salud</t>
  </si>
  <si>
    <t>MC-Médico Cirujano</t>
  </si>
  <si>
    <t>8 semestres y 8 Trimestres Clínicos</t>
  </si>
  <si>
    <t>MO-Médico Cirujano Odontólogo</t>
  </si>
  <si>
    <t>8 semestres y 4 Trimestres Clínicos</t>
  </si>
  <si>
    <t xml:space="preserve">Duración </t>
  </si>
  <si>
    <t>Doctorado en Ciencias de Ingeniería (DCI)</t>
  </si>
  <si>
    <t>Doctorado</t>
  </si>
  <si>
    <t>Campus Monterrey, Campus Ciudad de México, Campus Guadalajara, Campus Querétaro, Campus Puebla</t>
  </si>
  <si>
    <t xml:space="preserve">4 años </t>
  </si>
  <si>
    <t>Doctorado en Biotecnología (DBT)</t>
  </si>
  <si>
    <t>Campus Monterrey, Campus Guadalajara, Campus Querétaro</t>
  </si>
  <si>
    <t xml:space="preserve">9 semestres </t>
  </si>
  <si>
    <t>Doctorado en Ciencias Computacionales (DCC)</t>
  </si>
  <si>
    <t xml:space="preserve">Campus Monterrey, Campus Guadalajara, Campus Estado de México </t>
  </si>
  <si>
    <t>Doctorado en Nanotecnología (DNT)</t>
  </si>
  <si>
    <t xml:space="preserve">Campus Monterrey, Campus Estado de México </t>
  </si>
  <si>
    <t>Doctorado en Política Pública (DPP)</t>
  </si>
  <si>
    <t xml:space="preserve">Escuela de Gobierno y Transformación Pública </t>
  </si>
  <si>
    <t>3.5 años</t>
  </si>
  <si>
    <t>Doctorado en Innovación Educativa (DEE)</t>
  </si>
  <si>
    <t>Doctorado en Estudios Humanísticos (DEH)</t>
  </si>
  <si>
    <t>Campus Monterrey, Campus Ciudad de México</t>
  </si>
  <si>
    <t>Doctorado en Ciencias Clínicas (DCL)</t>
  </si>
  <si>
    <t xml:space="preserve">Campus Monterrey, Campus Guadalajara </t>
  </si>
  <si>
    <t>7 semestres</t>
  </si>
  <si>
    <t>Doctorado en Ciencias Biomédicas (DBC)</t>
  </si>
  <si>
    <t>Doctorado en Ciencias Administrativas (DCA)</t>
  </si>
  <si>
    <t>Doctorado en Ciencias Financieras (DCF)</t>
  </si>
  <si>
    <t xml:space="preserve">Campus Santa Fe </t>
  </si>
  <si>
    <t>Modalidad</t>
  </si>
  <si>
    <t xml:space="preserve">¿Cuál es la diferencia entre Aula Virtual y En línea? </t>
  </si>
  <si>
    <t xml:space="preserve">En una Aula Virtual el docente y los alumnos mantienen una comunicación a través de correos electrónicos y plataformas como Canvas. Aquí los alumnos pueden revisar y descargar los materiales de clase, subir sus trabajos y comunicarse con sus compañeros. Los alumnos no necesitan coincidir con un horario específico con el profesor. En una clase en línea, los alumnos si requieren coincidir en un horario específico con el profesor y sus compañeros debido a que asisten a clases en vivo y reuniones de estudio. </t>
  </si>
  <si>
    <t>¿Qué es The Learning Gate del TEC?</t>
  </si>
  <si>
    <t>The Learning Gate es un ecosistema de aprendizaje, innovador y de alto impacto para el acompañamiento a lo largo de la vida de los líderes con gran potencial, capaces de transformar a las organizaciones en las que participan, el entorno que les rodea y las comunidades en las que viven. Este modelo flexible y bajo demanda es una entrega diferenciada de la educación continua del Tec de Monterrey que busca incentivar la aceleración de la educación digital.
Podrás desarrollarte como líder a través de una plataforma digital colaborativa, multidisciplinaria e interactiva donde contarás con:
Diagnóstico de competencias Aprendizaje experiencial e inmersivo Indicadores de desarrollo en tiempo real Rutas de desarrollo sugeridas y personalizadas Contenido seleccionado y diseñado por expertos.</t>
  </si>
  <si>
    <t xml:space="preserve">IDIOMAS </t>
  </si>
  <si>
    <t>EXÁMENES INTERNACIONALES</t>
  </si>
  <si>
    <t>ESTUDIOS EN EL EXTRANJERO</t>
  </si>
  <si>
    <t>Inglés</t>
  </si>
  <si>
    <t xml:space="preserve">Linguaskill (BULATS), TOEIC, IELTS, TOEFL ITP On Line, TOEFL IBT, Oxford Test of English </t>
  </si>
  <si>
    <t>EduLynks, EduCanada</t>
  </si>
  <si>
    <t>Francés</t>
  </si>
  <si>
    <t xml:space="preserve">DELF, DALF </t>
  </si>
  <si>
    <t xml:space="preserve">EduCanada </t>
  </si>
  <si>
    <t>Italiano</t>
  </si>
  <si>
    <t>PLIDA</t>
  </si>
  <si>
    <t>GAIA INSTITUTE, CAMPUS MAGNOLIE CASTELRAIMONDO</t>
  </si>
  <si>
    <t>Japonés</t>
  </si>
  <si>
    <t xml:space="preserve">Chino </t>
  </si>
  <si>
    <t>TOCFL, HSK Chinese Proficiency Test</t>
  </si>
  <si>
    <t xml:space="preserve">Alemán </t>
  </si>
  <si>
    <t>ÖSD</t>
  </si>
  <si>
    <t>SDI MUC, GOETHE INSTITUT, CARL DUISBERG</t>
  </si>
  <si>
    <t>Portugués</t>
  </si>
  <si>
    <t xml:space="preserve">CELPE Bras </t>
  </si>
  <si>
    <t xml:space="preserve">CASA THOMAS JEFFERSON </t>
  </si>
  <si>
    <t xml:space="preserve">Ruso </t>
  </si>
  <si>
    <t>Coreano</t>
  </si>
  <si>
    <t>Sueco</t>
  </si>
  <si>
    <t>Árabe</t>
  </si>
  <si>
    <t>Catalán</t>
  </si>
  <si>
    <t>Español</t>
  </si>
  <si>
    <t xml:space="preserve">SIELE, DELE </t>
  </si>
  <si>
    <t>Escuela</t>
  </si>
  <si>
    <t>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</si>
</sst>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font>
    <font>
      <sz val="10"/>
      <color theme="1"/>
      <name val="Arial"/>
      <scheme val="minor"/>
    </font>
    <font>
      <sz val="10"/>
      <color theme="1"/>
      <name val="Arial"/>
    </font>
    <font>
      <sz val="10"/>
      <color rgb="FF000000"/>
      <name val="Arial"/>
    </font>
    <font>
      <sz val="10"/>
      <color rgb="FF1F1F1F"/>
      <name val="Arial"/>
    </font>
    <font>
      <sz val="10"/>
      <color theme="1"/>
      <name val="Arial"/>
    </font>
    <font>
      <sz val="10"/>
      <color rgb="FF000000"/>
      <name val="Arial"/>
    </font>
    <font>
      <sz val="11"/>
      <color theme="1"/>
      <name val="Arial"/>
    </font>
    <font>
      <sz val="10"/>
      <color theme="1"/>
      <name val="Arial"/>
      <scheme val="minor"/>
    </font>
    <font>
      <sz val="9"/>
      <color rgb="FF1F1F1F"/>
      <name val="Arial"/>
    </font>
    <font>
      <b/>
      <sz val="10"/>
      <color theme="1"/>
      <name val="Arial"/>
    </font>
  </fonts>
  <fills count="11">
    <fill>
      <patternFill patternType="none"/>
    </fill>
    <fill>
      <patternFill patternType="gray125"/>
    </fill>
    <fill>
      <patternFill patternType="solid">
        <fgColor rgb="FF8EAADB"/>
        <bgColor rgb="FF8EAADB"/>
      </patternFill>
    </fill>
    <fill>
      <patternFill patternType="solid">
        <fgColor rgb="FFFFFFFF"/>
        <bgColor rgb="FFFFFFFF"/>
      </patternFill>
    </fill>
    <fill>
      <patternFill patternType="solid">
        <fgColor rgb="FF6FA8DC"/>
        <bgColor rgb="FF6FA8DC"/>
      </patternFill>
    </fill>
    <fill>
      <patternFill patternType="solid">
        <fgColor rgb="FFB6D7A8"/>
        <bgColor rgb="FFB6D7A8"/>
      </patternFill>
    </fill>
    <fill>
      <patternFill patternType="solid">
        <fgColor rgb="FFDD7E6B"/>
        <bgColor rgb="FFDD7E6B"/>
      </patternFill>
    </fill>
    <fill>
      <patternFill patternType="solid">
        <fgColor rgb="FF93C47D"/>
        <bgColor rgb="FF93C47D"/>
      </patternFill>
    </fill>
    <fill>
      <patternFill patternType="solid">
        <fgColor rgb="FFD5A6BD"/>
        <bgColor rgb="FFD5A6BD"/>
      </patternFill>
    </fill>
    <fill>
      <patternFill patternType="solid">
        <fgColor rgb="FF9FC5E8"/>
        <bgColor rgb="FF9FC5E8"/>
      </patternFill>
    </fill>
    <fill>
      <patternFill patternType="solid">
        <fgColor rgb="FFB7B7B7"/>
        <bgColor rgb="FFB7B7B7"/>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xf>
    <xf numFmtId="0" fontId="2" fillId="0" borderId="1" xfId="0" applyFont="1" applyBorder="1"/>
    <xf numFmtId="0" fontId="3" fillId="0" borderId="1" xfId="0" applyFont="1" applyBorder="1" applyAlignment="1"/>
    <xf numFmtId="0" fontId="4" fillId="0" borderId="1" xfId="0" applyFont="1" applyBorder="1" applyAlignment="1">
      <alignment horizontal="left"/>
    </xf>
    <xf numFmtId="0" fontId="3" fillId="0" borderId="1" xfId="0" applyFont="1" applyBorder="1" applyAlignment="1">
      <alignment horizontal="left"/>
    </xf>
    <xf numFmtId="0" fontId="5" fillId="3" borderId="1" xfId="0" applyFont="1" applyFill="1" applyBorder="1" applyAlignment="1"/>
    <xf numFmtId="0" fontId="4" fillId="0" borderId="1" xfId="0" applyFont="1" applyBorder="1" applyAlignment="1">
      <alignment horizontal="left" wrapText="1"/>
    </xf>
    <xf numFmtId="0" fontId="2" fillId="0" borderId="0" xfId="0" applyFont="1"/>
    <xf numFmtId="0" fontId="4" fillId="0" borderId="0" xfId="0" applyFont="1" applyAlignment="1">
      <alignment horizontal="left"/>
    </xf>
    <xf numFmtId="0" fontId="3" fillId="0" borderId="0" xfId="0" applyFont="1" applyAlignment="1">
      <alignment horizontal="left"/>
    </xf>
    <xf numFmtId="0" fontId="3" fillId="0" borderId="2" xfId="0" applyFont="1" applyBorder="1" applyAlignment="1">
      <alignment horizontal="left"/>
    </xf>
    <xf numFmtId="0" fontId="3" fillId="0" borderId="2" xfId="0" applyFont="1" applyBorder="1" applyAlignment="1"/>
    <xf numFmtId="0" fontId="4" fillId="0" borderId="1" xfId="0" applyFont="1" applyBorder="1" applyAlignment="1"/>
    <xf numFmtId="0" fontId="4" fillId="0" borderId="1" xfId="0" applyFont="1" applyBorder="1" applyAlignment="1">
      <alignment horizontal="left"/>
    </xf>
    <xf numFmtId="0" fontId="4" fillId="0" borderId="2" xfId="0" applyFont="1" applyBorder="1" applyAlignment="1">
      <alignment horizontal="left"/>
    </xf>
    <xf numFmtId="0" fontId="4" fillId="0" borderId="2" xfId="0" applyFont="1" applyBorder="1" applyAlignment="1"/>
    <xf numFmtId="0" fontId="3" fillId="0" borderId="1" xfId="0" applyFont="1" applyBorder="1" applyAlignment="1">
      <alignment horizontal="left"/>
    </xf>
    <xf numFmtId="0" fontId="3" fillId="0" borderId="1" xfId="0" applyFont="1" applyBorder="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0" fontId="1" fillId="4" borderId="1" xfId="0" applyFont="1" applyFill="1" applyBorder="1" applyAlignment="1">
      <alignment horizontal="center"/>
    </xf>
    <xf numFmtId="0" fontId="3" fillId="0" borderId="0" xfId="0" applyFont="1"/>
    <xf numFmtId="0" fontId="1" fillId="5" borderId="1" xfId="0" applyFont="1" applyFill="1" applyBorder="1" applyAlignment="1">
      <alignment horizontal="center"/>
    </xf>
    <xf numFmtId="0" fontId="3" fillId="0" borderId="1" xfId="0" applyFont="1" applyBorder="1" applyAlignment="1">
      <alignment horizontal="left" wrapText="1"/>
    </xf>
    <xf numFmtId="0" fontId="5" fillId="3" borderId="0" xfId="0" applyFont="1" applyFill="1" applyAlignment="1"/>
    <xf numFmtId="0" fontId="6" fillId="0" borderId="0" xfId="0" applyFont="1"/>
    <xf numFmtId="0" fontId="1" fillId="6" borderId="1" xfId="0" applyFont="1" applyFill="1" applyBorder="1" applyAlignment="1">
      <alignment horizontal="center"/>
    </xf>
    <xf numFmtId="0" fontId="6" fillId="0" borderId="1" xfId="0" applyFont="1" applyBorder="1" applyAlignment="1">
      <alignment horizontal="left"/>
    </xf>
    <xf numFmtId="0" fontId="7" fillId="0" borderId="1" xfId="0" applyFont="1" applyBorder="1" applyAlignment="1">
      <alignment horizontal="left"/>
    </xf>
    <xf numFmtId="0" fontId="6" fillId="0" borderId="2" xfId="0" applyFont="1" applyBorder="1" applyAlignment="1">
      <alignment horizontal="left"/>
    </xf>
    <xf numFmtId="0" fontId="6" fillId="0" borderId="1" xfId="0" applyFont="1" applyBorder="1" applyAlignment="1"/>
    <xf numFmtId="0" fontId="1" fillId="7" borderId="1" xfId="0" applyFont="1" applyFill="1" applyBorder="1" applyAlignment="1">
      <alignment horizontal="center"/>
    </xf>
    <xf numFmtId="0" fontId="4" fillId="0" borderId="3" xfId="0" applyFont="1" applyBorder="1" applyAlignment="1">
      <alignment horizontal="left"/>
    </xf>
    <xf numFmtId="0" fontId="4" fillId="0" borderId="3" xfId="0" applyFont="1" applyBorder="1" applyAlignment="1"/>
    <xf numFmtId="0" fontId="4" fillId="0" borderId="0" xfId="0" applyFont="1" applyAlignment="1">
      <alignment horizontal="left"/>
    </xf>
    <xf numFmtId="0" fontId="4" fillId="0" borderId="0" xfId="0" applyFont="1" applyAlignment="1"/>
    <xf numFmtId="0" fontId="1" fillId="8" borderId="1" xfId="0" applyFont="1" applyFill="1" applyBorder="1" applyAlignment="1">
      <alignment horizontal="center"/>
    </xf>
    <xf numFmtId="0" fontId="1" fillId="9" borderId="1" xfId="0" applyFont="1" applyFill="1" applyBorder="1" applyAlignment="1">
      <alignment horizontal="center"/>
    </xf>
    <xf numFmtId="0" fontId="8" fillId="0" borderId="3" xfId="0" applyFont="1" applyBorder="1" applyAlignment="1">
      <alignment horizontal="left"/>
    </xf>
    <xf numFmtId="0" fontId="8" fillId="0" borderId="3" xfId="0" applyFont="1" applyBorder="1" applyAlignment="1"/>
    <xf numFmtId="0" fontId="9" fillId="0" borderId="0" xfId="0" applyFont="1" applyAlignment="1">
      <alignment vertical="center"/>
    </xf>
    <xf numFmtId="0" fontId="9" fillId="0" borderId="0" xfId="0" applyFont="1" applyAlignment="1">
      <alignment wrapText="1"/>
    </xf>
    <xf numFmtId="0" fontId="10" fillId="3" borderId="0" xfId="0" applyFont="1" applyFill="1" applyAlignment="1">
      <alignment vertical="center"/>
    </xf>
    <xf numFmtId="0" fontId="11" fillId="10" borderId="1" xfId="0" applyFont="1" applyFill="1" applyBorder="1" applyAlignment="1"/>
    <xf numFmtId="0" fontId="6"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49"/>
  <sheetViews>
    <sheetView tabSelected="1" workbookViewId="0">
      <pane ySplit="1" topLeftCell="A2" activePane="bottomLeft" state="frozen"/>
      <selection pane="bottomLeft" activeCell="B349" sqref="B2:B349"/>
    </sheetView>
  </sheetViews>
  <sheetFormatPr defaultColWidth="12.5703125" defaultRowHeight="15.75" customHeight="1" x14ac:dyDescent="0.2"/>
  <cols>
    <col min="1" max="1" width="57.42578125" customWidth="1"/>
    <col min="2" max="2" width="29.42578125" customWidth="1"/>
    <col min="3" max="3" width="26.5703125" customWidth="1"/>
    <col min="4" max="4" width="68.7109375" customWidth="1"/>
  </cols>
  <sheetData>
    <row r="1" spans="1:6" x14ac:dyDescent="0.2">
      <c r="A1" s="1" t="s">
        <v>0</v>
      </c>
      <c r="B1" s="1" t="s">
        <v>1</v>
      </c>
      <c r="C1" s="1" t="s">
        <v>563</v>
      </c>
      <c r="D1" s="1" t="s">
        <v>564</v>
      </c>
      <c r="E1" s="1" t="s">
        <v>4</v>
      </c>
      <c r="F1" s="1" t="s">
        <v>5</v>
      </c>
    </row>
    <row r="2" spans="1:6" x14ac:dyDescent="0.2">
      <c r="A2" s="2" t="str">
        <f ca="1">IFERROR(__xludf.DUMMYFUNCTION("IMPORTRANGE(""https://docs.google.com/spreadsheets/d/1AMXQ-HYIBRTzGTpUlBl_QRfBi2tVM0uwXRE1fmSafUU/edit#gid=2050889522"", ""Carreras profesionales!$A$2:$F45"")"),"ARQ-Arquitectura")</f>
        <v>ARQ-Arquitectura</v>
      </c>
      <c r="B2" s="2" t="str">
        <f ca="1">IFERROR(__xludf.DUMMYFUNCTION("""COMPUTED_VALUE"""),"Carrera profesional")</f>
        <v>Carrera profesional</v>
      </c>
      <c r="C2" s="2" t="str">
        <f ca="1">IFERROR(__xludf.DUMMYFUNCTION("""COMPUTED_VALUE"""),"Ambiente Construido ")</f>
        <v xml:space="preserve">Ambiente Construido </v>
      </c>
      <c r="D2" s="2" t="str">
        <f ca="1">IFERROR(__xludf.DUMMYFUNCTION("""COMPUTED_VALUE"""),"Ciudad de México, Estado de México, Santa Fe, Guadalajara, Monterrey, Puebla, Querétaro, Sonora Norte")</f>
        <v>Ciudad de México, Estado de México, Santa Fe, Guadalajara, Monterrey, Puebla, Querétaro, Sonora Norte</v>
      </c>
      <c r="E2" s="2" t="str">
        <f ca="1">IFERROR(__xludf.DUMMYFUNCTION("""COMPUTED_VALUE"""),"8 semestres")</f>
        <v>8 semestres</v>
      </c>
      <c r="F2" s="2" t="str">
        <f ca="1">IFERROR(__xludf.DUMMYFUNCTION("""COMPUTED_VALUE"""),"Semestral")</f>
        <v>Semestral</v>
      </c>
    </row>
    <row r="3" spans="1:6" x14ac:dyDescent="0.2">
      <c r="A3" s="2" t="str">
        <f ca="1">IFERROR(__xludf.DUMMYFUNCTION("""COMPUTED_VALUE"""),"IC-Ingeniería Civil ")</f>
        <v xml:space="preserve">IC-Ingeniería Civil </v>
      </c>
      <c r="B3" s="2" t="str">
        <f ca="1">IFERROR(__xludf.DUMMYFUNCTION("""COMPUTED_VALUE"""),"Carrera profesional")</f>
        <v>Carrera profesional</v>
      </c>
      <c r="C3" s="2" t="str">
        <f ca="1">IFERROR(__xludf.DUMMYFUNCTION("""COMPUTED_VALUE"""),"Ambiente Construido ")</f>
        <v xml:space="preserve">Ambiente Construido </v>
      </c>
      <c r="D3" s="2" t="str">
        <f ca="1">IFERROR(__xludf.DUMMYFUNCTION("""COMPUTED_VALUE"""),"Estado de México, Santa Fe, Guadalajara, Monterrey, Puebla, Querétaro")</f>
        <v>Estado de México, Santa Fe, Guadalajara, Monterrey, Puebla, Querétaro</v>
      </c>
      <c r="E3" s="2" t="str">
        <f ca="1">IFERROR(__xludf.DUMMYFUNCTION("""COMPUTED_VALUE"""),"8 semestres")</f>
        <v>8 semestres</v>
      </c>
      <c r="F3" s="2" t="str">
        <f ca="1">IFERROR(__xludf.DUMMYFUNCTION("""COMPUTED_VALUE"""),"Semestral")</f>
        <v>Semestral</v>
      </c>
    </row>
    <row r="4" spans="1:6" x14ac:dyDescent="0.2">
      <c r="A4" s="2" t="str">
        <f ca="1">IFERROR(__xludf.DUMMYFUNCTION("""COMPUTED_VALUE"""),"LUB-Licenciatura en Urbanismo")</f>
        <v>LUB-Licenciatura en Urbanismo</v>
      </c>
      <c r="B4" s="2" t="str">
        <f ca="1">IFERROR(__xludf.DUMMYFUNCTION("""COMPUTED_VALUE"""),"Carrera profesional")</f>
        <v>Carrera profesional</v>
      </c>
      <c r="C4" s="2" t="str">
        <f ca="1">IFERROR(__xludf.DUMMYFUNCTION("""COMPUTED_VALUE"""),"Ambiente Construido ")</f>
        <v xml:space="preserve">Ambiente Construido </v>
      </c>
      <c r="D4" s="2" t="str">
        <f ca="1">IFERROR(__xludf.DUMMYFUNCTION("""COMPUTED_VALUE"""),"Monterrey ")</f>
        <v xml:space="preserve">Monterrey </v>
      </c>
      <c r="E4" s="2" t="str">
        <f ca="1">IFERROR(__xludf.DUMMYFUNCTION("""COMPUTED_VALUE"""),"8 semestres")</f>
        <v>8 semestres</v>
      </c>
      <c r="F4" s="2" t="str">
        <f ca="1">IFERROR(__xludf.DUMMYFUNCTION("""COMPUTED_VALUE"""),"Semestral")</f>
        <v>Semestral</v>
      </c>
    </row>
    <row r="5" spans="1:6" x14ac:dyDescent="0.2">
      <c r="A5" s="2" t="str">
        <f ca="1">IFERROR(__xludf.DUMMYFUNCTION("""COMPUTED_VALUE"""),"LEC-Licenciatura en Economía")</f>
        <v>LEC-Licenciatura en Economía</v>
      </c>
      <c r="B5" s="2" t="str">
        <f ca="1">IFERROR(__xludf.DUMMYFUNCTION("""COMPUTED_VALUE"""),"Carrera profesional")</f>
        <v>Carrera profesional</v>
      </c>
      <c r="C5" s="2" t="str">
        <f ca="1">IFERROR(__xludf.DUMMYFUNCTION("""COMPUTED_VALUE"""),"Derecho, Economía y Relaciones Internacionales")</f>
        <v>Derecho, Economía y Relaciones Internacionales</v>
      </c>
      <c r="D5" s="2" t="str">
        <f ca="1">IFERROR(__xludf.DUMMYFUNCTION("""COMPUTED_VALUE"""),"Ciudad de México, Estado de México, Santa Fe, Monterrey, Puebla ")</f>
        <v xml:space="preserve">Ciudad de México, Estado de México, Santa Fe, Monterrey, Puebla </v>
      </c>
      <c r="E5" s="2" t="str">
        <f ca="1">IFERROR(__xludf.DUMMYFUNCTION("""COMPUTED_VALUE"""),"8 semestres")</f>
        <v>8 semestres</v>
      </c>
      <c r="F5" s="2" t="str">
        <f ca="1">IFERROR(__xludf.DUMMYFUNCTION("""COMPUTED_VALUE"""),"Semestral")</f>
        <v>Semestral</v>
      </c>
    </row>
    <row r="6" spans="1:6" x14ac:dyDescent="0.2">
      <c r="A6" s="2" t="str">
        <f ca="1">IFERROR(__xludf.DUMMYFUNCTION("""COMPUTED_VALUE"""),"LED-Licenciatura en Derecho")</f>
        <v>LED-Licenciatura en Derecho</v>
      </c>
      <c r="B6" s="2" t="str">
        <f ca="1">IFERROR(__xludf.DUMMYFUNCTION("""COMPUTED_VALUE"""),"Carrera profesional")</f>
        <v>Carrera profesional</v>
      </c>
      <c r="C6" s="2" t="str">
        <f ca="1">IFERROR(__xludf.DUMMYFUNCTION("""COMPUTED_VALUE"""),"Derecho, Economía y Relaciones Internacionales")</f>
        <v>Derecho, Economía y Relaciones Internacionales</v>
      </c>
      <c r="D6" s="2" t="str">
        <f ca="1">IFERROR(__xludf.DUMMYFUNCTION("""COMPUTED_VALUE"""),"Ciudad de México, Estado de México, Santa Fe, Monterrey, Puebla, Chihuahua, Guadalajara, Querétaro, Toluca")</f>
        <v>Ciudad de México, Estado de México, Santa Fe, Monterrey, Puebla, Chihuahua, Guadalajara, Querétaro, Toluca</v>
      </c>
      <c r="E6" s="2" t="str">
        <f ca="1">IFERROR(__xludf.DUMMYFUNCTION("""COMPUTED_VALUE"""),"8 semestres")</f>
        <v>8 semestres</v>
      </c>
      <c r="F6" s="2" t="str">
        <f ca="1">IFERROR(__xludf.DUMMYFUNCTION("""COMPUTED_VALUE"""),"Semestral")</f>
        <v>Semestral</v>
      </c>
    </row>
    <row r="7" spans="1:6" x14ac:dyDescent="0.2">
      <c r="A7" s="2" t="str">
        <f ca="1">IFERROR(__xludf.DUMMYFUNCTION("""COMPUTED_VALUE"""),"LRI-Licenciatura en Relaciones Internacionales")</f>
        <v>LRI-Licenciatura en Relaciones Internacionales</v>
      </c>
      <c r="B7" s="2" t="str">
        <f ca="1">IFERROR(__xludf.DUMMYFUNCTION("""COMPUTED_VALUE"""),"Carrera profesional")</f>
        <v>Carrera profesional</v>
      </c>
      <c r="C7" s="2" t="str">
        <f ca="1">IFERROR(__xludf.DUMMYFUNCTION("""COMPUTED_VALUE"""),"Derecho, Economía y Relaciones Internacionales")</f>
        <v>Derecho, Economía y Relaciones Internacionales</v>
      </c>
      <c r="D7" s="2" t="str">
        <f ca="1">IFERROR(__xludf.DUMMYFUNCTION("""COMPUTED_VALUE"""),"Ciudad de México, Estado de México, Santa Fe, Guadalajara, Monterrey, Puebla, Querétaro")</f>
        <v>Ciudad de México, Estado de México, Santa Fe, Guadalajara, Monterrey, Puebla, Querétaro</v>
      </c>
      <c r="E7" s="2" t="str">
        <f ca="1">IFERROR(__xludf.DUMMYFUNCTION("""COMPUTED_VALUE"""),"8 semestres")</f>
        <v>8 semestres</v>
      </c>
      <c r="F7" s="2" t="str">
        <f ca="1">IFERROR(__xludf.DUMMYFUNCTION("""COMPUTED_VALUE"""),"Semestral")</f>
        <v>Semestral</v>
      </c>
    </row>
    <row r="8" spans="1:6" x14ac:dyDescent="0.2">
      <c r="A8" s="2" t="str">
        <f ca="1">IFERROR(__xludf.DUMMYFUNCTION("""COMPUTED_VALUE"""),"LTP-Licenciatura en Gobierno y Transformación Pública")</f>
        <v>LTP-Licenciatura en Gobierno y Transformación Pública</v>
      </c>
      <c r="B8" s="2" t="str">
        <f ca="1">IFERROR(__xludf.DUMMYFUNCTION("""COMPUTED_VALUE"""),"Carrera profesional")</f>
        <v>Carrera profesional</v>
      </c>
      <c r="C8" s="2" t="str">
        <f ca="1">IFERROR(__xludf.DUMMYFUNCTION("""COMPUTED_VALUE"""),"Derecho, Economía y Relaciones Internacionales")</f>
        <v>Derecho, Economía y Relaciones Internacionales</v>
      </c>
      <c r="D8" s="2" t="str">
        <f ca="1">IFERROR(__xludf.DUMMYFUNCTION("""COMPUTED_VALUE"""),"Ciudad de México, Monterrey")</f>
        <v>Ciudad de México, Monterrey</v>
      </c>
      <c r="E8" s="2" t="str">
        <f ca="1">IFERROR(__xludf.DUMMYFUNCTION("""COMPUTED_VALUE"""),"8 semestres")</f>
        <v>8 semestres</v>
      </c>
      <c r="F8" s="2" t="str">
        <f ca="1">IFERROR(__xludf.DUMMYFUNCTION("""COMPUTED_VALUE"""),"Semestral")</f>
        <v>Semestral</v>
      </c>
    </row>
    <row r="9" spans="1:6" x14ac:dyDescent="0.2">
      <c r="A9" s="2" t="str">
        <f ca="1">IFERROR(__xludf.DUMMYFUNCTION("""COMPUTED_VALUE"""),"LAD-Licenciatura en Arte Digital")</f>
        <v>LAD-Licenciatura en Arte Digital</v>
      </c>
      <c r="B9" s="2" t="str">
        <f ca="1">IFERROR(__xludf.DUMMYFUNCTION("""COMPUTED_VALUE"""),"Carrera profesional")</f>
        <v>Carrera profesional</v>
      </c>
      <c r="C9" s="2" t="str">
        <f ca="1">IFERROR(__xludf.DUMMYFUNCTION("""COMPUTED_VALUE"""),"Estudios Creativos")</f>
        <v>Estudios Creativos</v>
      </c>
      <c r="D9" s="2" t="str">
        <f ca="1">IFERROR(__xludf.DUMMYFUNCTION("""COMPUTED_VALUE"""),"Ciudad de México, Estado de México, Santa Fe, Guadalajara, Monterrey, Puebla, Querétaro")</f>
        <v>Ciudad de México, Estado de México, Santa Fe, Guadalajara, Monterrey, Puebla, Querétaro</v>
      </c>
      <c r="E9" s="2" t="str">
        <f ca="1">IFERROR(__xludf.DUMMYFUNCTION("""COMPUTED_VALUE"""),"8 semestres")</f>
        <v>8 semestres</v>
      </c>
      <c r="F9" s="2" t="str">
        <f ca="1">IFERROR(__xludf.DUMMYFUNCTION("""COMPUTED_VALUE"""),"Semestral")</f>
        <v>Semestral</v>
      </c>
    </row>
    <row r="10" spans="1:6" x14ac:dyDescent="0.2">
      <c r="A10" s="2" t="str">
        <f ca="1">IFERROR(__xludf.DUMMYFUNCTION("""COMPUTED_VALUE"""),"LC-Licenciatura en Comunicación")</f>
        <v>LC-Licenciatura en Comunicación</v>
      </c>
      <c r="B10" s="2" t="str">
        <f ca="1">IFERROR(__xludf.DUMMYFUNCTION("""COMPUTED_VALUE"""),"Carrera profesional")</f>
        <v>Carrera profesional</v>
      </c>
      <c r="C10" s="2" t="str">
        <f ca="1">IFERROR(__xludf.DUMMYFUNCTION("""COMPUTED_VALUE"""),"Estudios Creativos")</f>
        <v>Estudios Creativos</v>
      </c>
      <c r="D10" s="2" t="str">
        <f ca="1">IFERROR(__xludf.DUMMYFUNCTION("""COMPUTED_VALUE"""),"Ciudad de México, Estado de México, Santa Fe, Guadalajara, Monterrey, Puebla, Querétaro, Toluca")</f>
        <v>Ciudad de México, Estado de México, Santa Fe, Guadalajara, Monterrey, Puebla, Querétaro, Toluca</v>
      </c>
      <c r="E10" s="2" t="str">
        <f ca="1">IFERROR(__xludf.DUMMYFUNCTION("""COMPUTED_VALUE"""),"8 semestres")</f>
        <v>8 semestres</v>
      </c>
      <c r="F10" s="2" t="str">
        <f ca="1">IFERROR(__xludf.DUMMYFUNCTION("""COMPUTED_VALUE"""),"Semestral")</f>
        <v>Semestral</v>
      </c>
    </row>
    <row r="11" spans="1:6" x14ac:dyDescent="0.2">
      <c r="A11" s="2" t="str">
        <f ca="1">IFERROR(__xludf.DUMMYFUNCTION("""COMPUTED_VALUE"""),"LDI-Licenciatura en Diseño")</f>
        <v>LDI-Licenciatura en Diseño</v>
      </c>
      <c r="B11" s="2" t="str">
        <f ca="1">IFERROR(__xludf.DUMMYFUNCTION("""COMPUTED_VALUE"""),"Carrera profesional")</f>
        <v>Carrera profesional</v>
      </c>
      <c r="C11" s="2" t="str">
        <f ca="1">IFERROR(__xludf.DUMMYFUNCTION("""COMPUTED_VALUE"""),"Estudios Creativos")</f>
        <v>Estudios Creativos</v>
      </c>
      <c r="D11" s="2" t="str">
        <f ca="1">IFERROR(__xludf.DUMMYFUNCTION("""COMPUTED_VALUE"""),"Ciudad de México, Estado de México, Guadalajara, Monterrey, Puebla, Querétaro, Sonora Norte, Toluca")</f>
        <v>Ciudad de México, Estado de México, Guadalajara, Monterrey, Puebla, Querétaro, Sonora Norte, Toluca</v>
      </c>
      <c r="E11" s="2" t="str">
        <f ca="1">IFERROR(__xludf.DUMMYFUNCTION("""COMPUTED_VALUE"""),"8 semestres")</f>
        <v>8 semestres</v>
      </c>
      <c r="F11" s="2" t="str">
        <f ca="1">IFERROR(__xludf.DUMMYFUNCTION("""COMPUTED_VALUE"""),"Semestral")</f>
        <v>Semestral</v>
      </c>
    </row>
    <row r="12" spans="1:6" x14ac:dyDescent="0.2">
      <c r="A12" s="2" t="str">
        <f ca="1">IFERROR(__xludf.DUMMYFUNCTION("""COMPUTED_VALUE"""),"LEI-Licenciatura en Innovación Educativa")</f>
        <v>LEI-Licenciatura en Innovación Educativa</v>
      </c>
      <c r="B12" s="2" t="str">
        <f ca="1">IFERROR(__xludf.DUMMYFUNCTION("""COMPUTED_VALUE"""),"Carrera profesional")</f>
        <v>Carrera profesional</v>
      </c>
      <c r="C12" s="2" t="str">
        <f ca="1">IFERROR(__xludf.DUMMYFUNCTION("""COMPUTED_VALUE"""),"Estudios Creativos")</f>
        <v>Estudios Creativos</v>
      </c>
      <c r="D12" s="2" t="str">
        <f ca="1">IFERROR(__xludf.DUMMYFUNCTION("""COMPUTED_VALUE"""),"Monterrey ")</f>
        <v xml:space="preserve">Monterrey </v>
      </c>
      <c r="E12" s="2" t="str">
        <f ca="1">IFERROR(__xludf.DUMMYFUNCTION("""COMPUTED_VALUE"""),"8 semestres")</f>
        <v>8 semestres</v>
      </c>
      <c r="F12" s="2" t="str">
        <f ca="1">IFERROR(__xludf.DUMMYFUNCTION("""COMPUTED_VALUE"""),"Semestral")</f>
        <v>Semestral</v>
      </c>
    </row>
    <row r="13" spans="1:6" x14ac:dyDescent="0.2">
      <c r="A13" s="2" t="str">
        <f ca="1">IFERROR(__xludf.DUMMYFUNCTION("""COMPUTED_VALUE"""),"LLE-Licenciatura en Letras Hispánicas")</f>
        <v>LLE-Licenciatura en Letras Hispánicas</v>
      </c>
      <c r="B13" s="2" t="str">
        <f ca="1">IFERROR(__xludf.DUMMYFUNCTION("""COMPUTED_VALUE"""),"Carrera profesional")</f>
        <v>Carrera profesional</v>
      </c>
      <c r="C13" s="2" t="str">
        <f ca="1">IFERROR(__xludf.DUMMYFUNCTION("""COMPUTED_VALUE"""),"Estudios Creativos")</f>
        <v>Estudios Creativos</v>
      </c>
      <c r="D13" s="2" t="str">
        <f ca="1">IFERROR(__xludf.DUMMYFUNCTION("""COMPUTED_VALUE"""),"Monterrey ")</f>
        <v xml:space="preserve">Monterrey </v>
      </c>
      <c r="E13" s="2" t="str">
        <f ca="1">IFERROR(__xludf.DUMMYFUNCTION("""COMPUTED_VALUE"""),"8 semestres")</f>
        <v>8 semestres</v>
      </c>
      <c r="F13" s="2" t="str">
        <f ca="1">IFERROR(__xludf.DUMMYFUNCTION("""COMPUTED_VALUE"""),"Semestral")</f>
        <v>Semestral</v>
      </c>
    </row>
    <row r="14" spans="1:6" x14ac:dyDescent="0.2">
      <c r="A14" s="2" t="str">
        <f ca="1">IFERROR(__xludf.DUMMYFUNCTION("""COMPUTED_VALUE"""),"LPE-Licenciatura en Periodismo")</f>
        <v>LPE-Licenciatura en Periodismo</v>
      </c>
      <c r="B14" s="2" t="str">
        <f ca="1">IFERROR(__xludf.DUMMYFUNCTION("""COMPUTED_VALUE"""),"Carrera profesional")</f>
        <v>Carrera profesional</v>
      </c>
      <c r="C14" s="2" t="str">
        <f ca="1">IFERROR(__xludf.DUMMYFUNCTION("""COMPUTED_VALUE"""),"Estudios Creativos")</f>
        <v>Estudios Creativos</v>
      </c>
      <c r="D14" s="2" t="str">
        <f ca="1">IFERROR(__xludf.DUMMYFUNCTION("""COMPUTED_VALUE"""),"Monterrey ")</f>
        <v xml:space="preserve">Monterrey </v>
      </c>
      <c r="E14" s="2" t="str">
        <f ca="1">IFERROR(__xludf.DUMMYFUNCTION("""COMPUTED_VALUE"""),"8 semestres")</f>
        <v>8 semestres</v>
      </c>
      <c r="F14" s="2" t="str">
        <f ca="1">IFERROR(__xludf.DUMMYFUNCTION("""COMPUTED_VALUE"""),"Semestral")</f>
        <v>Semestral</v>
      </c>
    </row>
    <row r="15" spans="1:6" x14ac:dyDescent="0.2">
      <c r="A15" s="2" t="str">
        <f ca="1">IFERROR(__xludf.DUMMYFUNCTION("""COMPUTED_VALUE"""),"LTM-Licenciatura en Tecnología y Producción Musical")</f>
        <v>LTM-Licenciatura en Tecnología y Producción Musical</v>
      </c>
      <c r="B15" s="2" t="str">
        <f ca="1">IFERROR(__xludf.DUMMYFUNCTION("""COMPUTED_VALUE"""),"Carrera profesional")</f>
        <v>Carrera profesional</v>
      </c>
      <c r="C15" s="2" t="str">
        <f ca="1">IFERROR(__xludf.DUMMYFUNCTION("""COMPUTED_VALUE"""),"Estudios Creativos")</f>
        <v>Estudios Creativos</v>
      </c>
      <c r="D15" s="2" t="str">
        <f ca="1">IFERROR(__xludf.DUMMYFUNCTION("""COMPUTED_VALUE"""),"Ciudad de México, Estado de México, Santa Fe, Guadalajara, Monterrey, Puebla, Querétaro")</f>
        <v>Ciudad de México, Estado de México, Santa Fe, Guadalajara, Monterrey, Puebla, Querétaro</v>
      </c>
      <c r="E15" s="2" t="str">
        <f ca="1">IFERROR(__xludf.DUMMYFUNCTION("""COMPUTED_VALUE"""),"8 semestres")</f>
        <v>8 semestres</v>
      </c>
      <c r="F15" s="2" t="str">
        <f ca="1">IFERROR(__xludf.DUMMYFUNCTION("""COMPUTED_VALUE"""),"Semestral")</f>
        <v>Semestral</v>
      </c>
    </row>
    <row r="16" spans="1:6" x14ac:dyDescent="0.2">
      <c r="A16" s="2" t="str">
        <f ca="1">IFERROR(__xludf.DUMMYFUNCTION("""COMPUTED_VALUE"""),"IDM-Ingeniería en Ciencia de Datos y Matemáticas")</f>
        <v>IDM-Ingeniería en Ciencia de Datos y Matemáticas</v>
      </c>
      <c r="B16" s="2" t="str">
        <f ca="1">IFERROR(__xludf.DUMMYFUNCTION("""COMPUTED_VALUE"""),"Carrera profesional")</f>
        <v>Carrera profesional</v>
      </c>
      <c r="C16" s="2" t="str">
        <f ca="1">IFERROR(__xludf.DUMMYFUNCTION("""COMPUTED_VALUE"""),"Ingeniería y Ciencias")</f>
        <v>Ingeniería y Ciencias</v>
      </c>
      <c r="D16" s="2" t="str">
        <f ca="1">IFERROR(__xludf.DUMMYFUNCTION("""COMPUTED_VALUE"""),"Ciudad de México, Estado de México, Guadalajara, Monterrey, Puebla, Querétaro, Sonora Norte, Toluca")</f>
        <v>Ciudad de México, Estado de México, Guadalajara, Monterrey, Puebla, Querétaro, Sonora Norte, Toluca</v>
      </c>
      <c r="E16" s="2" t="str">
        <f ca="1">IFERROR(__xludf.DUMMYFUNCTION("""COMPUTED_VALUE"""),"8 semestres")</f>
        <v>8 semestres</v>
      </c>
      <c r="F16" s="2" t="str">
        <f ca="1">IFERROR(__xludf.DUMMYFUNCTION("""COMPUTED_VALUE"""),"Semestral")</f>
        <v>Semestral</v>
      </c>
    </row>
    <row r="17" spans="1:6" x14ac:dyDescent="0.2">
      <c r="A17" s="2" t="str">
        <f ca="1">IFERROR(__xludf.DUMMYFUNCTION("""COMPUTED_VALUE"""),"IFI-Ingeniería Física Industrial")</f>
        <v>IFI-Ingeniería Física Industrial</v>
      </c>
      <c r="B17" s="2" t="str">
        <f ca="1">IFERROR(__xludf.DUMMYFUNCTION("""COMPUTED_VALUE"""),"Carrera profesional")</f>
        <v>Carrera profesional</v>
      </c>
      <c r="C17" s="2" t="str">
        <f ca="1">IFERROR(__xludf.DUMMYFUNCTION("""COMPUTED_VALUE"""),"Ingeniería y Ciencias")</f>
        <v>Ingeniería y Ciencias</v>
      </c>
      <c r="D17" s="2" t="str">
        <f ca="1">IFERROR(__xludf.DUMMYFUNCTION("""COMPUTED_VALUE"""),"Monterrey ")</f>
        <v xml:space="preserve">Monterrey </v>
      </c>
      <c r="E17" s="2" t="str">
        <f ca="1">IFERROR(__xludf.DUMMYFUNCTION("""COMPUTED_VALUE"""),"8 semestres")</f>
        <v>8 semestres</v>
      </c>
      <c r="F17" s="2" t="str">
        <f ca="1">IFERROR(__xludf.DUMMYFUNCTION("""COMPUTED_VALUE"""),"Semestral")</f>
        <v>Semestral</v>
      </c>
    </row>
    <row r="18" spans="1:6" x14ac:dyDescent="0.2">
      <c r="A18" s="2" t="str">
        <f ca="1">IFERROR(__xludf.DUMMYFUNCTION("""COMPUTED_VALUE"""),"INA-Ingeniería en Nanotecnología")</f>
        <v>INA-Ingeniería en Nanotecnología</v>
      </c>
      <c r="B18" s="2" t="str">
        <f ca="1">IFERROR(__xludf.DUMMYFUNCTION("""COMPUTED_VALUE"""),"Carrera profesional")</f>
        <v>Carrera profesional</v>
      </c>
      <c r="C18" s="2" t="str">
        <f ca="1">IFERROR(__xludf.DUMMYFUNCTION("""COMPUTED_VALUE"""),"Ingeniería y Ciencias")</f>
        <v>Ingeniería y Ciencias</v>
      </c>
      <c r="D18" s="2" t="str">
        <f ca="1">IFERROR(__xludf.DUMMYFUNCTION("""COMPUTED_VALUE"""),"Estado de México, Monterrey")</f>
        <v>Estado de México, Monterrey</v>
      </c>
      <c r="E18" s="2" t="str">
        <f ca="1">IFERROR(__xludf.DUMMYFUNCTION("""COMPUTED_VALUE"""),"8 semestres")</f>
        <v>8 semestres</v>
      </c>
      <c r="F18" s="2" t="str">
        <f ca="1">IFERROR(__xludf.DUMMYFUNCTION("""COMPUTED_VALUE"""),"Semestral")</f>
        <v>Semestral</v>
      </c>
    </row>
    <row r="19" spans="1:6" x14ac:dyDescent="0.2">
      <c r="A19" s="2" t="str">
        <f ca="1">IFERROR(__xludf.DUMMYFUNCTION("""COMPUTED_VALUE"""),"IAG-Ingeniería en Biosistemas Agroalimentarios")</f>
        <v>IAG-Ingeniería en Biosistemas Agroalimentarios</v>
      </c>
      <c r="B19" s="2" t="str">
        <f ca="1">IFERROR(__xludf.DUMMYFUNCTION("""COMPUTED_VALUE"""),"Carrera profesional")</f>
        <v>Carrera profesional</v>
      </c>
      <c r="C19" s="2" t="str">
        <f ca="1">IFERROR(__xludf.DUMMYFUNCTION("""COMPUTED_VALUE"""),"Ingeniería y Ciencias")</f>
        <v>Ingeniería y Ciencias</v>
      </c>
      <c r="D19" s="2" t="str">
        <f ca="1">IFERROR(__xludf.DUMMYFUNCTION("""COMPUTED_VALUE"""),"Querétaro")</f>
        <v>Querétaro</v>
      </c>
      <c r="E19" s="2" t="str">
        <f ca="1">IFERROR(__xludf.DUMMYFUNCTION("""COMPUTED_VALUE"""),"8 semestres")</f>
        <v>8 semestres</v>
      </c>
      <c r="F19" s="2" t="str">
        <f ca="1">IFERROR(__xludf.DUMMYFUNCTION("""COMPUTED_VALUE"""),"Semestral")</f>
        <v>Semestral</v>
      </c>
    </row>
    <row r="20" spans="1:6" x14ac:dyDescent="0.2">
      <c r="A20" s="2" t="str">
        <f ca="1">IFERROR(__xludf.DUMMYFUNCTION("""COMPUTED_VALUE"""),"IAL-Ingeniería en Alimentos")</f>
        <v>IAL-Ingeniería en Alimentos</v>
      </c>
      <c r="B20" s="2" t="str">
        <f ca="1">IFERROR(__xludf.DUMMYFUNCTION("""COMPUTED_VALUE"""),"Carrera profesional")</f>
        <v>Carrera profesional</v>
      </c>
      <c r="C20" s="2" t="str">
        <f ca="1">IFERROR(__xludf.DUMMYFUNCTION("""COMPUTED_VALUE"""),"Ingeniería y Ciencias")</f>
        <v>Ingeniería y Ciencias</v>
      </c>
      <c r="D20" s="2" t="str">
        <f ca="1">IFERROR(__xludf.DUMMYFUNCTION("""COMPUTED_VALUE"""),"Monterrey, Querétaro")</f>
        <v>Monterrey, Querétaro</v>
      </c>
      <c r="E20" s="2" t="str">
        <f ca="1">IFERROR(__xludf.DUMMYFUNCTION("""COMPUTED_VALUE"""),"8 semestres")</f>
        <v>8 semestres</v>
      </c>
      <c r="F20" s="2" t="str">
        <f ca="1">IFERROR(__xludf.DUMMYFUNCTION("""COMPUTED_VALUE"""),"Semestral")</f>
        <v>Semestral</v>
      </c>
    </row>
    <row r="21" spans="1:6" x14ac:dyDescent="0.2">
      <c r="A21" s="2" t="str">
        <f ca="1">IFERROR(__xludf.DUMMYFUNCTION("""COMPUTED_VALUE"""),"IBT-Ingeniería en Biotecnología")</f>
        <v>IBT-Ingeniería en Biotecnología</v>
      </c>
      <c r="B21" s="2" t="str">
        <f ca="1">IFERROR(__xludf.DUMMYFUNCTION("""COMPUTED_VALUE"""),"Carrera profesional")</f>
        <v>Carrera profesional</v>
      </c>
      <c r="C21" s="2" t="str">
        <f ca="1">IFERROR(__xludf.DUMMYFUNCTION("""COMPUTED_VALUE"""),"Ingeniería y Ciencias")</f>
        <v>Ingeniería y Ciencias</v>
      </c>
      <c r="D21" s="2" t="str">
        <f ca="1">IFERROR(__xludf.DUMMYFUNCTION("""COMPUTED_VALUE"""),"Ciudad de México, Estado de México, Chihuahua, Guadalajara, Monterrey, Puebla, Querétaro, Toluca")</f>
        <v>Ciudad de México, Estado de México, Chihuahua, Guadalajara, Monterrey, Puebla, Querétaro, Toluca</v>
      </c>
      <c r="E21" s="2" t="str">
        <f ca="1">IFERROR(__xludf.DUMMYFUNCTION("""COMPUTED_VALUE"""),"8 semestres")</f>
        <v>8 semestres</v>
      </c>
      <c r="F21" s="2" t="str">
        <f ca="1">IFERROR(__xludf.DUMMYFUNCTION("""COMPUTED_VALUE"""),"Semestral")</f>
        <v>Semestral</v>
      </c>
    </row>
    <row r="22" spans="1:6" x14ac:dyDescent="0.2">
      <c r="A22" s="2" t="str">
        <f ca="1">IFERROR(__xludf.DUMMYFUNCTION("""COMPUTED_VALUE"""),"IDS-Ingeniería en Desarrollo Sustentable")</f>
        <v>IDS-Ingeniería en Desarrollo Sustentable</v>
      </c>
      <c r="B22" s="2" t="str">
        <f ca="1">IFERROR(__xludf.DUMMYFUNCTION("""COMPUTED_VALUE"""),"Carrera profesional")</f>
        <v>Carrera profesional</v>
      </c>
      <c r="C22" s="2" t="str">
        <f ca="1">IFERROR(__xludf.DUMMYFUNCTION("""COMPUTED_VALUE"""),"Ingeniería y Ciencias")</f>
        <v>Ingeniería y Ciencias</v>
      </c>
      <c r="D22" s="2" t="str">
        <f ca="1">IFERROR(__xludf.DUMMYFUNCTION("""COMPUTED_VALUE"""),"Querétaro, Ciudad de México, Santa Fe, Monterrey")</f>
        <v>Querétaro, Ciudad de México, Santa Fe, Monterrey</v>
      </c>
      <c r="E22" s="2" t="str">
        <f ca="1">IFERROR(__xludf.DUMMYFUNCTION("""COMPUTED_VALUE"""),"8 semestres")</f>
        <v>8 semestres</v>
      </c>
      <c r="F22" s="2" t="str">
        <f ca="1">IFERROR(__xludf.DUMMYFUNCTION("""COMPUTED_VALUE"""),"Semestral")</f>
        <v>Semestral</v>
      </c>
    </row>
    <row r="23" spans="1:6" x14ac:dyDescent="0.2">
      <c r="A23" s="2" t="str">
        <f ca="1">IFERROR(__xludf.DUMMYFUNCTION("""COMPUTED_VALUE"""),"IQ-Ingeniería Química")</f>
        <v>IQ-Ingeniería Química</v>
      </c>
      <c r="B23" s="2" t="str">
        <f ca="1">IFERROR(__xludf.DUMMYFUNCTION("""COMPUTED_VALUE"""),"Carrera profesional")</f>
        <v>Carrera profesional</v>
      </c>
      <c r="C23" s="2" t="str">
        <f ca="1">IFERROR(__xludf.DUMMYFUNCTION("""COMPUTED_VALUE"""),"Ingeniería y Ciencias")</f>
        <v>Ingeniería y Ciencias</v>
      </c>
      <c r="D23" s="2" t="str">
        <f ca="1">IFERROR(__xludf.DUMMYFUNCTION("""COMPUTED_VALUE"""),"Puebla, Estado de México, Guadalajara, Monterrey")</f>
        <v>Puebla, Estado de México, Guadalajara, Monterrey</v>
      </c>
      <c r="E23" s="2" t="str">
        <f ca="1">IFERROR(__xludf.DUMMYFUNCTION("""COMPUTED_VALUE"""),"8 semestres")</f>
        <v>8 semestres</v>
      </c>
      <c r="F23" s="2" t="str">
        <f ca="1">IFERROR(__xludf.DUMMYFUNCTION("""COMPUTED_VALUE"""),"Semestral")</f>
        <v>Semestral</v>
      </c>
    </row>
    <row r="24" spans="1:6" x14ac:dyDescent="0.2">
      <c r="A24" s="2" t="str">
        <f ca="1">IFERROR(__xludf.DUMMYFUNCTION("""COMPUTED_VALUE"""),"IRS-Ingeniería en Robótica y Sistemas Digitales")</f>
        <v>IRS-Ingeniería en Robótica y Sistemas Digitales</v>
      </c>
      <c r="B24" s="2" t="str">
        <f ca="1">IFERROR(__xludf.DUMMYFUNCTION("""COMPUTED_VALUE"""),"Carrera profesional")</f>
        <v>Carrera profesional</v>
      </c>
      <c r="C24" s="2" t="str">
        <f ca="1">IFERROR(__xludf.DUMMYFUNCTION("""COMPUTED_VALUE"""),"Ingeniería y Ciencias")</f>
        <v>Ingeniería y Ciencias</v>
      </c>
      <c r="D24" s="2" t="str">
        <f ca="1">IFERROR(__xludf.DUMMYFUNCTION("""COMPUTED_VALUE"""),"Querétaro, Puebla, Ciudad de México, Estado de México, Guadalajara, Monterrey")</f>
        <v>Querétaro, Puebla, Ciudad de México, Estado de México, Guadalajara, Monterrey</v>
      </c>
      <c r="E24" s="2" t="str">
        <f ca="1">IFERROR(__xludf.DUMMYFUNCTION("""COMPUTED_VALUE"""),"8 semestres")</f>
        <v>8 semestres</v>
      </c>
      <c r="F24" s="2" t="str">
        <f ca="1">IFERROR(__xludf.DUMMYFUNCTION("""COMPUTED_VALUE"""),"Semestral")</f>
        <v>Semestral</v>
      </c>
    </row>
    <row r="25" spans="1:6" x14ac:dyDescent="0.2">
      <c r="A25" s="2" t="str">
        <f ca="1">IFERROR(__xludf.DUMMYFUNCTION("""COMPUTED_VALUE"""),"ITC-Ingeniería en Tecnologías Computacionales")</f>
        <v>ITC-Ingeniería en Tecnologías Computacionales</v>
      </c>
      <c r="B25" s="2" t="str">
        <f ca="1">IFERROR(__xludf.DUMMYFUNCTION("""COMPUTED_VALUE"""),"Carrera profesional")</f>
        <v>Carrera profesional</v>
      </c>
      <c r="C25" s="2" t="str">
        <f ca="1">IFERROR(__xludf.DUMMYFUNCTION("""COMPUTED_VALUE"""),"Ingeniería y Ciencias")</f>
        <v>Ingeniería y Ciencias</v>
      </c>
      <c r="D25" s="2" t="str">
        <f ca="1">IFERROR(__xludf.DUMMYFUNCTION("""COMPUTED_VALUE"""),"Querétaro, Toluca, Puebla, Chihuahua, Cuernavaca, Guadalajara, Ciudad de México, Estado de México, Sonora Norte, Santa Fe, Monterrey")</f>
        <v>Querétaro, Toluca, Puebla, Chihuahua, Cuernavaca, Guadalajara, Ciudad de México, Estado de México, Sonora Norte, Santa Fe, Monterrey</v>
      </c>
      <c r="E25" s="2" t="str">
        <f ca="1">IFERROR(__xludf.DUMMYFUNCTION("""COMPUTED_VALUE"""),"8 semestres")</f>
        <v>8 semestres</v>
      </c>
      <c r="F25" s="2" t="str">
        <f ca="1">IFERROR(__xludf.DUMMYFUNCTION("""COMPUTED_VALUE"""),"Semestral")</f>
        <v>Semestral</v>
      </c>
    </row>
    <row r="26" spans="1:6" x14ac:dyDescent="0.2">
      <c r="A26" s="2" t="str">
        <f ca="1">IFERROR(__xludf.DUMMYFUNCTION("""COMPUTED_VALUE"""),"ITD-Ingeniería en Transformación Digital de Negocios")</f>
        <v>ITD-Ingeniería en Transformación Digital de Negocios</v>
      </c>
      <c r="B26" s="2" t="str">
        <f ca="1">IFERROR(__xludf.DUMMYFUNCTION("""COMPUTED_VALUE"""),"Carrera profesional")</f>
        <v>Carrera profesional</v>
      </c>
      <c r="C26" s="2" t="str">
        <f ca="1">IFERROR(__xludf.DUMMYFUNCTION("""COMPUTED_VALUE"""),"Ingeniería y Ciencias")</f>
        <v>Ingeniería y Ciencias</v>
      </c>
      <c r="D26" s="2" t="str">
        <f ca="1">IFERROR(__xludf.DUMMYFUNCTION("""COMPUTED_VALUE"""),"Santa Fe, Monterrey")</f>
        <v>Santa Fe, Monterrey</v>
      </c>
      <c r="E26" s="2" t="str">
        <f ca="1">IFERROR(__xludf.DUMMYFUNCTION("""COMPUTED_VALUE"""),"8 semestres")</f>
        <v>8 semestres</v>
      </c>
      <c r="F26" s="2" t="str">
        <f ca="1">IFERROR(__xludf.DUMMYFUNCTION("""COMPUTED_VALUE"""),"Semestral")</f>
        <v>Semestral</v>
      </c>
    </row>
    <row r="27" spans="1:6" x14ac:dyDescent="0.2">
      <c r="A27" s="2" t="str">
        <f ca="1">IFERROR(__xludf.DUMMYFUNCTION("""COMPUTED_VALUE"""),"IE-Ingeniería en Electrónica ")</f>
        <v xml:space="preserve">IE-Ingeniería en Electrónica </v>
      </c>
      <c r="B27" s="2" t="str">
        <f ca="1">IFERROR(__xludf.DUMMYFUNCTION("""COMPUTED_VALUE"""),"Carrera profesional")</f>
        <v>Carrera profesional</v>
      </c>
      <c r="C27" s="2" t="str">
        <f ca="1">IFERROR(__xludf.DUMMYFUNCTION("""COMPUTED_VALUE"""),"Ingeniería y Ciencias")</f>
        <v>Ingeniería y Ciencias</v>
      </c>
      <c r="D27" s="2" t="str">
        <f ca="1">IFERROR(__xludf.DUMMYFUNCTION("""COMPUTED_VALUE"""),"Monterrey ")</f>
        <v xml:space="preserve">Monterrey </v>
      </c>
      <c r="E27" s="2" t="str">
        <f ca="1">IFERROR(__xludf.DUMMYFUNCTION("""COMPUTED_VALUE"""),"8 semestres")</f>
        <v>8 semestres</v>
      </c>
      <c r="F27" s="2" t="str">
        <f ca="1">IFERROR(__xludf.DUMMYFUNCTION("""COMPUTED_VALUE"""),"Semestral")</f>
        <v>Semestral</v>
      </c>
    </row>
    <row r="28" spans="1:6" x14ac:dyDescent="0.2">
      <c r="A28" s="2" t="str">
        <f ca="1">IFERROR(__xludf.DUMMYFUNCTION("""COMPUTED_VALUE"""),"IID-Ingeniería en Innovación y Desarrollo")</f>
        <v>IID-Ingeniería en Innovación y Desarrollo</v>
      </c>
      <c r="B28" s="2" t="str">
        <f ca="1">IFERROR(__xludf.DUMMYFUNCTION("""COMPUTED_VALUE"""),"Carrera profesional")</f>
        <v>Carrera profesional</v>
      </c>
      <c r="C28" s="2" t="str">
        <f ca="1">IFERROR(__xludf.DUMMYFUNCTION("""COMPUTED_VALUE"""),"Ingeniería y Ciencias")</f>
        <v>Ingeniería y Ciencias</v>
      </c>
      <c r="D28" s="2" t="str">
        <f ca="1">IFERROR(__xludf.DUMMYFUNCTION("""COMPUTED_VALUE"""),"Guadalajara, Santa Fe, Monterrey")</f>
        <v>Guadalajara, Santa Fe, Monterrey</v>
      </c>
      <c r="E28" s="2" t="str">
        <f ca="1">IFERROR(__xludf.DUMMYFUNCTION("""COMPUTED_VALUE"""),"8 semestres")</f>
        <v>8 semestres</v>
      </c>
      <c r="F28" s="2" t="str">
        <f ca="1">IFERROR(__xludf.DUMMYFUNCTION("""COMPUTED_VALUE"""),"Semestral")</f>
        <v>Semestral</v>
      </c>
    </row>
    <row r="29" spans="1:6" x14ac:dyDescent="0.2">
      <c r="A29" s="2" t="str">
        <f ca="1">IFERROR(__xludf.DUMMYFUNCTION("""COMPUTED_VALUE"""),"IIS-Ingeniería Industrial y de Sistemas")</f>
        <v>IIS-Ingeniería Industrial y de Sistemas</v>
      </c>
      <c r="B29" s="2" t="str">
        <f ca="1">IFERROR(__xludf.DUMMYFUNCTION("""COMPUTED_VALUE"""),"Carrera profesional")</f>
        <v>Carrera profesional</v>
      </c>
      <c r="C29" s="2" t="str">
        <f ca="1">IFERROR(__xludf.DUMMYFUNCTION("""COMPUTED_VALUE"""),"Ingeniería y Ciencias")</f>
        <v>Ingeniería y Ciencias</v>
      </c>
      <c r="D29" s="2" t="str">
        <f ca="1">IFERROR(__xludf.DUMMYFUNCTION("""COMPUTED_VALUE"""),"Chihuahua, Laguna, Saltillo, Tampico, Hidalgo, León, Querétaro, San Luis Potosí, Toluca, Puebla, Ciudad de México, Estado de México, Cuernavaca, Guadalajara, Sinaloa, Sonora Norte, Aguascalientes, Santa Fe, Monterrey, Ciudad Juárez")</f>
        <v>Chihuahua, Laguna, Saltillo, Tampico, Hidalgo, León, Querétaro, San Luis Potosí, Toluca, Puebla, Ciudad de México, Estado de México, Cuernavaca, Guadalajara, Sinaloa, Sonora Norte, Aguascalientes, Santa Fe, Monterrey, Ciudad Juárez</v>
      </c>
      <c r="E29" s="2" t="str">
        <f ca="1">IFERROR(__xludf.DUMMYFUNCTION("""COMPUTED_VALUE"""),"8 semestres")</f>
        <v>8 semestres</v>
      </c>
      <c r="F29" s="2" t="str">
        <f ca="1">IFERROR(__xludf.DUMMYFUNCTION("""COMPUTED_VALUE"""),"Semestral")</f>
        <v>Semestral</v>
      </c>
    </row>
    <row r="30" spans="1:6" x14ac:dyDescent="0.2">
      <c r="A30" s="2" t="str">
        <f ca="1">IFERROR(__xludf.DUMMYFUNCTION("""COMPUTED_VALUE"""),"IM-Ingeniería Mecánica")</f>
        <v>IM-Ingeniería Mecánica</v>
      </c>
      <c r="B30" s="2" t="str">
        <f ca="1">IFERROR(__xludf.DUMMYFUNCTION("""COMPUTED_VALUE"""),"Carrera profesional")</f>
        <v>Carrera profesional</v>
      </c>
      <c r="C30" s="2" t="str">
        <f ca="1">IFERROR(__xludf.DUMMYFUNCTION("""COMPUTED_VALUE"""),"Ingeniería y Ciencias")</f>
        <v>Ingeniería y Ciencias</v>
      </c>
      <c r="D30" s="2" t="str">
        <f ca="1">IFERROR(__xludf.DUMMYFUNCTION("""COMPUTED_VALUE"""),"Chihuahua, Querétaro, Toluca, Puebla, Ciudad de México, Estado de México, Guadalajara, Santa Fe, Monterrey")</f>
        <v>Chihuahua, Querétaro, Toluca, Puebla, Ciudad de México, Estado de México, Guadalajara, Santa Fe, Monterrey</v>
      </c>
      <c r="E30" s="2" t="str">
        <f ca="1">IFERROR(__xludf.DUMMYFUNCTION("""COMPUTED_VALUE"""),"8 semestres")</f>
        <v>8 semestres</v>
      </c>
      <c r="F30" s="2" t="str">
        <f ca="1">IFERROR(__xludf.DUMMYFUNCTION("""COMPUTED_VALUE"""),"Semestral")</f>
        <v>Semestral</v>
      </c>
    </row>
    <row r="31" spans="1:6" x14ac:dyDescent="0.2">
      <c r="A31" s="2" t="str">
        <f ca="1">IFERROR(__xludf.DUMMYFUNCTION("""COMPUTED_VALUE"""),"IMD-Ingeniería Biomédica")</f>
        <v>IMD-Ingeniería Biomédica</v>
      </c>
      <c r="B31" s="2" t="str">
        <f ca="1">IFERROR(__xludf.DUMMYFUNCTION("""COMPUTED_VALUE"""),"Carrera profesional")</f>
        <v>Carrera profesional</v>
      </c>
      <c r="C31" s="2" t="str">
        <f ca="1">IFERROR(__xludf.DUMMYFUNCTION("""COMPUTED_VALUE"""),"Ingeniería y Ciencias")</f>
        <v>Ingeniería y Ciencias</v>
      </c>
      <c r="D31" s="2" t="str">
        <f ca="1">IFERROR(__xludf.DUMMYFUNCTION("""COMPUTED_VALUE"""),"Ciudad de México, Guadalajara, Monterrey")</f>
        <v>Ciudad de México, Guadalajara, Monterrey</v>
      </c>
      <c r="E31" s="2" t="str">
        <f ca="1">IFERROR(__xludf.DUMMYFUNCTION("""COMPUTED_VALUE"""),"8 semestres")</f>
        <v>8 semestres</v>
      </c>
      <c r="F31" s="2" t="str">
        <f ca="1">IFERROR(__xludf.DUMMYFUNCTION("""COMPUTED_VALUE"""),"Semestral")</f>
        <v>Semestral</v>
      </c>
    </row>
    <row r="32" spans="1:6" x14ac:dyDescent="0.2">
      <c r="A32" s="2" t="str">
        <f ca="1">IFERROR(__xludf.DUMMYFUNCTION("""COMPUTED_VALUE"""),"IMT-Ingeniería en Mecatrónica")</f>
        <v>IMT-Ingeniería en Mecatrónica</v>
      </c>
      <c r="B32" s="2" t="str">
        <f ca="1">IFERROR(__xludf.DUMMYFUNCTION("""COMPUTED_VALUE"""),"Carrera profesional")</f>
        <v>Carrera profesional</v>
      </c>
      <c r="C32" s="2" t="str">
        <f ca="1">IFERROR(__xludf.DUMMYFUNCTION("""COMPUTED_VALUE"""),"Ingeniería y Ciencias")</f>
        <v>Ingeniería y Ciencias</v>
      </c>
      <c r="D32" s="2" t="str">
        <f ca="1">IFERROR(__xludf.DUMMYFUNCTION("""COMPUTED_VALUE"""),"Chihuahua, Laguna, Saltillo, Tampico, León, Querétaro, San Luis Potosí, Toluca, Puebla, Ciudad de México, Estado de México, Cuernavaca, Guadalajara, Sonora Norte, Aguascalientes, Santa Fe, Morelia, Monterrey, Ciudad Juárez")</f>
        <v>Chihuahua, Laguna, Saltillo, Tampico, León, Querétaro, San Luis Potosí, Toluca, Puebla, Ciudad de México, Estado de México, Cuernavaca, Guadalajara, Sonora Norte, Aguascalientes, Santa Fe, Morelia, Monterrey, Ciudad Juárez</v>
      </c>
      <c r="E32" s="2" t="str">
        <f ca="1">IFERROR(__xludf.DUMMYFUNCTION("""COMPUTED_VALUE"""),"8 semestres")</f>
        <v>8 semestres</v>
      </c>
      <c r="F32" s="2" t="str">
        <f ca="1">IFERROR(__xludf.DUMMYFUNCTION("""COMPUTED_VALUE"""),"Semestral")</f>
        <v>Semestral</v>
      </c>
    </row>
    <row r="33" spans="1:6" x14ac:dyDescent="0.2">
      <c r="A33" s="2" t="str">
        <f ca="1">IFERROR(__xludf.DUMMYFUNCTION("""COMPUTED_VALUE"""),"LAET-Licenciatura en Estrategia y Transformación de Negocios")</f>
        <v>LAET-Licenciatura en Estrategia y Transformación de Negocios</v>
      </c>
      <c r="B33" s="2" t="str">
        <f ca="1">IFERROR(__xludf.DUMMYFUNCTION("""COMPUTED_VALUE"""),"Carrera profesional")</f>
        <v>Carrera profesional</v>
      </c>
      <c r="C33" s="2" t="str">
        <f ca="1">IFERROR(__xludf.DUMMYFUNCTION("""COMPUTED_VALUE"""),"Negocios")</f>
        <v>Negocios</v>
      </c>
      <c r="D33" s="2" t="str">
        <f ca="1">IFERROR(__xludf.DUMMYFUNCTION("""COMPUTED_VALUE"""),"Chihuahua, Laguna, Saltillo, Tampico, Hidalgo, León, Querétaro, San Luis Potosí, Toluca, Puebla, Ciudad de México, Estado de México, Cuernavaca, Guadalajara, Sinaloa, Sonora Norte, Aguascalientes, Santa Fe, Morelia, Monterrey, Ciudad Juárez")</f>
        <v>Chihuahua, Laguna, Saltillo, Tampico, Hidalgo, León, Querétaro, San Luis Potosí, Toluca, Puebla, Ciudad de México, Estado de México, Cuernavaca, Guadalajara, Sinaloa, Sonora Norte, Aguascalientes, Santa Fe, Morelia, Monterrey, Ciudad Juárez</v>
      </c>
      <c r="E33" s="2" t="str">
        <f ca="1">IFERROR(__xludf.DUMMYFUNCTION("""COMPUTED_VALUE"""),"8 semestres")</f>
        <v>8 semestres</v>
      </c>
      <c r="F33" s="2" t="str">
        <f ca="1">IFERROR(__xludf.DUMMYFUNCTION("""COMPUTED_VALUE"""),"Semestral")</f>
        <v>Semestral</v>
      </c>
    </row>
    <row r="34" spans="1:6" x14ac:dyDescent="0.2">
      <c r="A34" s="2" t="str">
        <f ca="1">IFERROR(__xludf.DUMMYFUNCTION("""COMPUTED_VALUE"""),"LAF-Licenciatura en Finanzas")</f>
        <v>LAF-Licenciatura en Finanzas</v>
      </c>
      <c r="B34" s="2" t="str">
        <f ca="1">IFERROR(__xludf.DUMMYFUNCTION("""COMPUTED_VALUE"""),"Carrera profesional")</f>
        <v>Carrera profesional</v>
      </c>
      <c r="C34" s="2" t="str">
        <f ca="1">IFERROR(__xludf.DUMMYFUNCTION("""COMPUTED_VALUE"""),"Negocios")</f>
        <v>Negocios</v>
      </c>
      <c r="D34" s="2" t="str">
        <f ca="1">IFERROR(__xludf.DUMMYFUNCTION("""COMPUTED_VALUE"""),"Chihuahua, Laguna, León, Querétaro, San Luis Potosí, Puebla, Ciudad de México, Estado de México, Cuernavaca, Guadalajara, Sinaloa, Sonora Norte, Aguascalientes, Santa Fe, Monterrey")</f>
        <v>Chihuahua, Laguna, León, Querétaro, San Luis Potosí, Puebla, Ciudad de México, Estado de México, Cuernavaca, Guadalajara, Sinaloa, Sonora Norte, Aguascalientes, Santa Fe, Monterrey</v>
      </c>
      <c r="E34" s="2" t="str">
        <f ca="1">IFERROR(__xludf.DUMMYFUNCTION("""COMPUTED_VALUE"""),"8 semestres")</f>
        <v>8 semestres</v>
      </c>
      <c r="F34" s="2" t="str">
        <f ca="1">IFERROR(__xludf.DUMMYFUNCTION("""COMPUTED_VALUE"""),"Semestral")</f>
        <v>Semestral</v>
      </c>
    </row>
    <row r="35" spans="1:6" x14ac:dyDescent="0.2">
      <c r="A35" s="2" t="str">
        <f ca="1">IFERROR(__xludf.DUMMYFUNCTION("""COMPUTED_VALUE"""),"LCPF-Licenciatura en Contaduría Pública y Finanzas")</f>
        <v>LCPF-Licenciatura en Contaduría Pública y Finanzas</v>
      </c>
      <c r="B35" s="2" t="str">
        <f ca="1">IFERROR(__xludf.DUMMYFUNCTION("""COMPUTED_VALUE"""),"Carrera profesional")</f>
        <v>Carrera profesional</v>
      </c>
      <c r="C35" s="2" t="str">
        <f ca="1">IFERROR(__xludf.DUMMYFUNCTION("""COMPUTED_VALUE"""),"Negocios")</f>
        <v>Negocios</v>
      </c>
      <c r="D35" s="2" t="str">
        <f ca="1">IFERROR(__xludf.DUMMYFUNCTION("""COMPUTED_VALUE"""),"Hidalgo, Querétaro, Puebla, Toluca, Ciudad de México, Estado de México, Guadalajara, Santa Fe, Monterrey")</f>
        <v>Hidalgo, Querétaro, Puebla, Toluca, Ciudad de México, Estado de México, Guadalajara, Santa Fe, Monterrey</v>
      </c>
      <c r="E35" s="2" t="str">
        <f ca="1">IFERROR(__xludf.DUMMYFUNCTION("""COMPUTED_VALUE"""),"8 semestres")</f>
        <v>8 semestres</v>
      </c>
      <c r="F35" s="2" t="str">
        <f ca="1">IFERROR(__xludf.DUMMYFUNCTION("""COMPUTED_VALUE"""),"Semestral")</f>
        <v>Semestral</v>
      </c>
    </row>
    <row r="36" spans="1:6" x14ac:dyDescent="0.2">
      <c r="A36" s="2" t="str">
        <f ca="1">IFERROR(__xludf.DUMMYFUNCTION("""COMPUTED_VALUE"""),"LDE-Licenciatura en Emprendimiento")</f>
        <v>LDE-Licenciatura en Emprendimiento</v>
      </c>
      <c r="B36" s="2" t="str">
        <f ca="1">IFERROR(__xludf.DUMMYFUNCTION("""COMPUTED_VALUE"""),"Carrera profesional")</f>
        <v>Carrera profesional</v>
      </c>
      <c r="C36" s="2" t="str">
        <f ca="1">IFERROR(__xludf.DUMMYFUNCTION("""COMPUTED_VALUE"""),"Negocios")</f>
        <v>Negocios</v>
      </c>
      <c r="D36" s="2" t="str">
        <f ca="1">IFERROR(__xludf.DUMMYFUNCTION("""COMPUTED_VALUE"""),"Querétaro, Puebla, Ciudad de México, Guadalajara, Santa Fe, Monterrey")</f>
        <v>Querétaro, Puebla, Ciudad de México, Guadalajara, Santa Fe, Monterrey</v>
      </c>
      <c r="E36" s="2" t="str">
        <f ca="1">IFERROR(__xludf.DUMMYFUNCTION("""COMPUTED_VALUE"""),"8 semestres")</f>
        <v>8 semestres</v>
      </c>
      <c r="F36" s="2" t="str">
        <f ca="1">IFERROR(__xludf.DUMMYFUNCTION("""COMPUTED_VALUE"""),"Semestral")</f>
        <v>Semestral</v>
      </c>
    </row>
    <row r="37" spans="1:6" x14ac:dyDescent="0.2">
      <c r="A37" s="2" t="str">
        <f ca="1">IFERROR(__xludf.DUMMYFUNCTION("""COMPUTED_VALUE"""),"LDO-Licenciatura en Desarrollo de Talento y Cultura Organizacional")</f>
        <v>LDO-Licenciatura en Desarrollo de Talento y Cultura Organizacional</v>
      </c>
      <c r="B37" s="2" t="str">
        <f ca="1">IFERROR(__xludf.DUMMYFUNCTION("""COMPUTED_VALUE"""),"Carrera profesional")</f>
        <v>Carrera profesional</v>
      </c>
      <c r="C37" s="2" t="str">
        <f ca="1">IFERROR(__xludf.DUMMYFUNCTION("""COMPUTED_VALUE"""),"Negocios")</f>
        <v>Negocios</v>
      </c>
      <c r="D37" s="2" t="str">
        <f ca="1">IFERROR(__xludf.DUMMYFUNCTION("""COMPUTED_VALUE"""),"Estado de México, Monterrey")</f>
        <v>Estado de México, Monterrey</v>
      </c>
      <c r="E37" s="2" t="str">
        <f ca="1">IFERROR(__xludf.DUMMYFUNCTION("""COMPUTED_VALUE"""),"8 semestres")</f>
        <v>8 semestres</v>
      </c>
      <c r="F37" s="2" t="str">
        <f ca="1">IFERROR(__xludf.DUMMYFUNCTION("""COMPUTED_VALUE"""),"Semestral")</f>
        <v>Semestral</v>
      </c>
    </row>
    <row r="38" spans="1:6" x14ac:dyDescent="0.2">
      <c r="A38" s="2" t="str">
        <f ca="1">IFERROR(__xludf.DUMMYFUNCTION("""COMPUTED_VALUE"""),"LEM-Licenciatura en Mercadotecnia")</f>
        <v>LEM-Licenciatura en Mercadotecnia</v>
      </c>
      <c r="B38" s="2" t="str">
        <f ca="1">IFERROR(__xludf.DUMMYFUNCTION("""COMPUTED_VALUE"""),"Carrera profesional")</f>
        <v>Carrera profesional</v>
      </c>
      <c r="C38" s="2" t="str">
        <f ca="1">IFERROR(__xludf.DUMMYFUNCTION("""COMPUTED_VALUE"""),"Negocios")</f>
        <v>Negocios</v>
      </c>
      <c r="D38" s="2" t="str">
        <f ca="1">IFERROR(__xludf.DUMMYFUNCTION("""COMPUTED_VALUE"""),"León, Querétaro, Toluca, Puebla, Ciudad de México, Estado de México, Guadalajara, Sinaloa, Sonora Norte, Santa Fe, Monterrey")</f>
        <v>León, Querétaro, Toluca, Puebla, Ciudad de México, Estado de México, Guadalajara, Sinaloa, Sonora Norte, Santa Fe, Monterrey</v>
      </c>
      <c r="E38" s="2" t="str">
        <f ca="1">IFERROR(__xludf.DUMMYFUNCTION("""COMPUTED_VALUE"""),"8 semestres")</f>
        <v>8 semestres</v>
      </c>
      <c r="F38" s="2" t="str">
        <f ca="1">IFERROR(__xludf.DUMMYFUNCTION("""COMPUTED_VALUE"""),"Semestral")</f>
        <v>Semestral</v>
      </c>
    </row>
    <row r="39" spans="1:6" x14ac:dyDescent="0.2">
      <c r="A39" s="2" t="str">
        <f ca="1">IFERROR(__xludf.DUMMYFUNCTION("""COMPUTED_VALUE"""),"LIN-Licenciatura en Negocios Internacionales")</f>
        <v>LIN-Licenciatura en Negocios Internacionales</v>
      </c>
      <c r="B39" s="2" t="str">
        <f ca="1">IFERROR(__xludf.DUMMYFUNCTION("""COMPUTED_VALUE"""),"Carrera profesional")</f>
        <v>Carrera profesional</v>
      </c>
      <c r="C39" s="2" t="str">
        <f ca="1">IFERROR(__xludf.DUMMYFUNCTION("""COMPUTED_VALUE"""),"Negocios")</f>
        <v>Negocios</v>
      </c>
      <c r="D39" s="2" t="str">
        <f ca="1">IFERROR(__xludf.DUMMYFUNCTION("""COMPUTED_VALUE"""),"Aguascalientes, Chihuahua, Laguna, Morelia, Ciudad Juárez, Saltillo, Tampico, León, San Luis Potosí, Estado de México, Sinaloa, Sonora Norte")</f>
        <v>Aguascalientes, Chihuahua, Laguna, Morelia, Ciudad Juárez, Saltillo, Tampico, León, San Luis Potosí, Estado de México, Sinaloa, Sonora Norte</v>
      </c>
      <c r="E39" s="2" t="str">
        <f ca="1">IFERROR(__xludf.DUMMYFUNCTION("""COMPUTED_VALUE"""),"8 semestres")</f>
        <v>8 semestres</v>
      </c>
      <c r="F39" s="2" t="str">
        <f ca="1">IFERROR(__xludf.DUMMYFUNCTION("""COMPUTED_VALUE"""),"Semestral")</f>
        <v>Semestral</v>
      </c>
    </row>
    <row r="40" spans="1:6" x14ac:dyDescent="0.2">
      <c r="A40" s="2" t="str">
        <f ca="1">IFERROR(__xludf.DUMMYFUNCTION("""COMPUTED_VALUE"""),"LIT-Licenciatura en Inteligencia de Negocios")</f>
        <v>LIT-Licenciatura en Inteligencia de Negocios</v>
      </c>
      <c r="B40" s="2" t="str">
        <f ca="1">IFERROR(__xludf.DUMMYFUNCTION("""COMPUTED_VALUE"""),"Carrera profesional")</f>
        <v>Carrera profesional</v>
      </c>
      <c r="C40" s="2" t="str">
        <f ca="1">IFERROR(__xludf.DUMMYFUNCTION("""COMPUTED_VALUE"""),"Negocios")</f>
        <v>Negocios</v>
      </c>
      <c r="D40" s="2" t="str">
        <f ca="1">IFERROR(__xludf.DUMMYFUNCTION("""COMPUTED_VALUE"""),"Querétaro, Puebla, Estado de México, Guadalajara, Santa Fe, Monterrey")</f>
        <v>Querétaro, Puebla, Estado de México, Guadalajara, Santa Fe, Monterrey</v>
      </c>
      <c r="E40" s="2" t="str">
        <f ca="1">IFERROR(__xludf.DUMMYFUNCTION("""COMPUTED_VALUE"""),"8 semestres")</f>
        <v>8 semestres</v>
      </c>
      <c r="F40" s="2" t="str">
        <f ca="1">IFERROR(__xludf.DUMMYFUNCTION("""COMPUTED_VALUE"""),"Semestral")</f>
        <v>Semestral</v>
      </c>
    </row>
    <row r="41" spans="1:6" x14ac:dyDescent="0.2">
      <c r="A41" s="2" t="str">
        <f ca="1">IFERROR(__xludf.DUMMYFUNCTION("""COMPUTED_VALUE"""),"LBC-Licenciatura en Biociencias")</f>
        <v>LBC-Licenciatura en Biociencias</v>
      </c>
      <c r="B41" s="2" t="str">
        <f ca="1">IFERROR(__xludf.DUMMYFUNCTION("""COMPUTED_VALUE"""),"Carrera profesional")</f>
        <v>Carrera profesional</v>
      </c>
      <c r="C41" s="2" t="str">
        <f ca="1">IFERROR(__xludf.DUMMYFUNCTION("""COMPUTED_VALUE"""),"Salud")</f>
        <v>Salud</v>
      </c>
      <c r="D41" s="2" t="str">
        <f ca="1">IFERROR(__xludf.DUMMYFUNCTION("""COMPUTED_VALUE"""),"Ciudad de México, Guadalajara, Monterrey y Chihuahua hasta tercer semestre ")</f>
        <v xml:space="preserve">Ciudad de México, Guadalajara, Monterrey y Chihuahua hasta tercer semestre </v>
      </c>
      <c r="E41" s="2" t="str">
        <f ca="1">IFERROR(__xludf.DUMMYFUNCTION("""COMPUTED_VALUE"""),"8 semestres")</f>
        <v>8 semestres</v>
      </c>
      <c r="F41" s="2" t="str">
        <f ca="1">IFERROR(__xludf.DUMMYFUNCTION("""COMPUTED_VALUE"""),"Semestral")</f>
        <v>Semestral</v>
      </c>
    </row>
    <row r="42" spans="1:6" x14ac:dyDescent="0.2">
      <c r="A42" s="2" t="str">
        <f ca="1">IFERROR(__xludf.DUMMYFUNCTION("""COMPUTED_VALUE"""),"LNB-Licenciatura en Nutrición y Bienestar Integral")</f>
        <v>LNB-Licenciatura en Nutrición y Bienestar Integral</v>
      </c>
      <c r="B42" s="2" t="str">
        <f ca="1">IFERROR(__xludf.DUMMYFUNCTION("""COMPUTED_VALUE"""),"Carrera profesional")</f>
        <v>Carrera profesional</v>
      </c>
      <c r="C42" s="2" t="str">
        <f ca="1">IFERROR(__xludf.DUMMYFUNCTION("""COMPUTED_VALUE"""),"Salud")</f>
        <v>Salud</v>
      </c>
      <c r="D42" s="2" t="str">
        <f ca="1">IFERROR(__xludf.DUMMYFUNCTION("""COMPUTED_VALUE"""),"Ciudad de México, Guadalajara, Monterrey y Chihuahua hasta tercer semestre ")</f>
        <v xml:space="preserve">Ciudad de México, Guadalajara, Monterrey y Chihuahua hasta tercer semestre </v>
      </c>
      <c r="E42" s="2" t="str">
        <f ca="1">IFERROR(__xludf.DUMMYFUNCTION("""COMPUTED_VALUE"""),"6 semestres y 4 Trimestres Clínicos")</f>
        <v>6 semestres y 4 Trimestres Clínicos</v>
      </c>
      <c r="F42" s="2" t="str">
        <f ca="1">IFERROR(__xludf.DUMMYFUNCTION("""COMPUTED_VALUE"""),"Mixto")</f>
        <v>Mixto</v>
      </c>
    </row>
    <row r="43" spans="1:6" x14ac:dyDescent="0.2">
      <c r="A43" s="2" t="str">
        <f ca="1">IFERROR(__xludf.DUMMYFUNCTION("""COMPUTED_VALUE"""),"LPS-Licenciatura en Psicología Clínica y de la Salud")</f>
        <v>LPS-Licenciatura en Psicología Clínica y de la Salud</v>
      </c>
      <c r="B43" s="2" t="str">
        <f ca="1">IFERROR(__xludf.DUMMYFUNCTION("""COMPUTED_VALUE"""),"Carrera profesional")</f>
        <v>Carrera profesional</v>
      </c>
      <c r="C43" s="2" t="str">
        <f ca="1">IFERROR(__xludf.DUMMYFUNCTION("""COMPUTED_VALUE"""),"Salud")</f>
        <v>Salud</v>
      </c>
      <c r="D43" s="2" t="str">
        <f ca="1">IFERROR(__xludf.DUMMYFUNCTION("""COMPUTED_VALUE"""),"Ciudad de México, Guadalajara, Monterrey y Chihuahua hasta tercer semestre ")</f>
        <v xml:space="preserve">Ciudad de México, Guadalajara, Monterrey y Chihuahua hasta tercer semestre </v>
      </c>
      <c r="E43" s="2" t="str">
        <f ca="1">IFERROR(__xludf.DUMMYFUNCTION("""COMPUTED_VALUE"""),"6 semestres y 4 Trimestres Clínicos")</f>
        <v>6 semestres y 4 Trimestres Clínicos</v>
      </c>
      <c r="F43" s="2" t="str">
        <f ca="1">IFERROR(__xludf.DUMMYFUNCTION("""COMPUTED_VALUE"""),"Mixto")</f>
        <v>Mixto</v>
      </c>
    </row>
    <row r="44" spans="1:6" x14ac:dyDescent="0.2">
      <c r="A44" s="2" t="str">
        <f ca="1">IFERROR(__xludf.DUMMYFUNCTION("""COMPUTED_VALUE"""),"MC-Médico Cirujano")</f>
        <v>MC-Médico Cirujano</v>
      </c>
      <c r="B44" s="2" t="str">
        <f ca="1">IFERROR(__xludf.DUMMYFUNCTION("""COMPUTED_VALUE"""),"Carrera profesional")</f>
        <v>Carrera profesional</v>
      </c>
      <c r="C44" s="2" t="str">
        <f ca="1">IFERROR(__xludf.DUMMYFUNCTION("""COMPUTED_VALUE"""),"Salud")</f>
        <v>Salud</v>
      </c>
      <c r="D44" s="2" t="str">
        <f ca="1">IFERROR(__xludf.DUMMYFUNCTION("""COMPUTED_VALUE"""),"Ciudad de México, Guadalajara, Monterrey y Chihuahua hasta tercer semestre ")</f>
        <v xml:space="preserve">Ciudad de México, Guadalajara, Monterrey y Chihuahua hasta tercer semestre </v>
      </c>
      <c r="E44" s="2" t="str">
        <f ca="1">IFERROR(__xludf.DUMMYFUNCTION("""COMPUTED_VALUE"""),"8 semestres y 8 Trimestres Clínicos")</f>
        <v>8 semestres y 8 Trimestres Clínicos</v>
      </c>
      <c r="F44" s="2" t="str">
        <f ca="1">IFERROR(__xludf.DUMMYFUNCTION("""COMPUTED_VALUE"""),"Mixto")</f>
        <v>Mixto</v>
      </c>
    </row>
    <row r="45" spans="1:6" x14ac:dyDescent="0.2">
      <c r="A45" s="2" t="str">
        <f ca="1">IFERROR(__xludf.DUMMYFUNCTION("""COMPUTED_VALUE"""),"MO-Médico Cirujano Odontólogo")</f>
        <v>MO-Médico Cirujano Odontólogo</v>
      </c>
      <c r="B45" s="2" t="str">
        <f ca="1">IFERROR(__xludf.DUMMYFUNCTION("""COMPUTED_VALUE"""),"Carrera profesional")</f>
        <v>Carrera profesional</v>
      </c>
      <c r="C45" s="2" t="str">
        <f ca="1">IFERROR(__xludf.DUMMYFUNCTION("""COMPUTED_VALUE"""),"Salud")</f>
        <v>Salud</v>
      </c>
      <c r="D45" s="2" t="str">
        <f ca="1">IFERROR(__xludf.DUMMYFUNCTION("""COMPUTED_VALUE"""),"Ciudad de México, Guadalajara, Monterrey y Chihuahua hasta tercer semestre ")</f>
        <v xml:space="preserve">Ciudad de México, Guadalajara, Monterrey y Chihuahua hasta tercer semestre </v>
      </c>
      <c r="E45" s="2" t="str">
        <f ca="1">IFERROR(__xludf.DUMMYFUNCTION("""COMPUTED_VALUE"""),"8 semestres y 4 Trimestres Clínicos")</f>
        <v>8 semestres y 4 Trimestres Clínicos</v>
      </c>
      <c r="F45" s="2" t="str">
        <f ca="1">IFERROR(__xludf.DUMMYFUNCTION("""COMPUTED_VALUE"""),"Mixto")</f>
        <v>Mixto</v>
      </c>
    </row>
    <row r="46" spans="1:6" x14ac:dyDescent="0.2">
      <c r="A46" s="3" t="s">
        <v>6</v>
      </c>
      <c r="B46" s="3" t="s">
        <v>7</v>
      </c>
      <c r="C46" s="3" t="s">
        <v>8</v>
      </c>
      <c r="D46" s="3" t="s">
        <v>9</v>
      </c>
      <c r="E46" s="3" t="s">
        <v>10</v>
      </c>
      <c r="F46" s="3" t="s">
        <v>11</v>
      </c>
    </row>
    <row r="47" spans="1:6" x14ac:dyDescent="0.2">
      <c r="A47" s="4" t="s">
        <v>12</v>
      </c>
      <c r="B47" s="3" t="s">
        <v>7</v>
      </c>
      <c r="C47" s="3" t="s">
        <v>8</v>
      </c>
      <c r="D47" s="3" t="s">
        <v>13</v>
      </c>
      <c r="E47" s="3" t="s">
        <v>14</v>
      </c>
      <c r="F47" s="3" t="s">
        <v>11</v>
      </c>
    </row>
    <row r="48" spans="1:6" x14ac:dyDescent="0.2">
      <c r="A48" s="4" t="s">
        <v>15</v>
      </c>
      <c r="B48" s="3" t="s">
        <v>7</v>
      </c>
      <c r="C48" s="3" t="s">
        <v>8</v>
      </c>
      <c r="D48" s="3" t="s">
        <v>16</v>
      </c>
      <c r="E48" s="3" t="s">
        <v>10</v>
      </c>
      <c r="F48" s="3" t="s">
        <v>17</v>
      </c>
    </row>
    <row r="49" spans="1:6" x14ac:dyDescent="0.2">
      <c r="A49" s="4" t="s">
        <v>18</v>
      </c>
      <c r="B49" s="3" t="s">
        <v>7</v>
      </c>
      <c r="C49" s="4" t="s">
        <v>8</v>
      </c>
      <c r="D49" s="4" t="s">
        <v>16</v>
      </c>
      <c r="E49" s="3" t="s">
        <v>14</v>
      </c>
      <c r="F49" s="3" t="s">
        <v>17</v>
      </c>
    </row>
    <row r="50" spans="1:6" x14ac:dyDescent="0.2">
      <c r="A50" s="4" t="s">
        <v>19</v>
      </c>
      <c r="B50" s="3" t="s">
        <v>7</v>
      </c>
      <c r="C50" s="4" t="s">
        <v>8</v>
      </c>
      <c r="D50" s="4" t="s">
        <v>16</v>
      </c>
      <c r="E50" s="3" t="s">
        <v>14</v>
      </c>
      <c r="F50" s="3" t="s">
        <v>17</v>
      </c>
    </row>
    <row r="51" spans="1:6" x14ac:dyDescent="0.2">
      <c r="A51" s="4" t="s">
        <v>20</v>
      </c>
      <c r="B51" s="3" t="s">
        <v>7</v>
      </c>
      <c r="C51" s="5" t="s">
        <v>8</v>
      </c>
      <c r="D51" s="5" t="s">
        <v>21</v>
      </c>
      <c r="E51" s="3" t="s">
        <v>14</v>
      </c>
      <c r="F51" s="3" t="s">
        <v>11</v>
      </c>
    </row>
    <row r="52" spans="1:6" x14ac:dyDescent="0.2">
      <c r="A52" s="4" t="s">
        <v>22</v>
      </c>
      <c r="B52" s="3" t="s">
        <v>7</v>
      </c>
      <c r="C52" s="3" t="s">
        <v>8</v>
      </c>
      <c r="D52" s="3" t="s">
        <v>16</v>
      </c>
      <c r="E52" s="3" t="s">
        <v>14</v>
      </c>
      <c r="F52" s="3" t="s">
        <v>17</v>
      </c>
    </row>
    <row r="53" spans="1:6" x14ac:dyDescent="0.2">
      <c r="A53" s="4" t="s">
        <v>23</v>
      </c>
      <c r="B53" s="3" t="s">
        <v>7</v>
      </c>
      <c r="C53" s="3" t="s">
        <v>8</v>
      </c>
      <c r="D53" s="3" t="s">
        <v>13</v>
      </c>
      <c r="E53" s="3" t="s">
        <v>14</v>
      </c>
      <c r="F53" s="3" t="s">
        <v>11</v>
      </c>
    </row>
    <row r="54" spans="1:6" x14ac:dyDescent="0.2">
      <c r="A54" s="4" t="s">
        <v>24</v>
      </c>
      <c r="B54" s="3" t="s">
        <v>7</v>
      </c>
      <c r="C54" s="3" t="s">
        <v>8</v>
      </c>
      <c r="D54" s="3" t="s">
        <v>25</v>
      </c>
      <c r="E54" s="3" t="s">
        <v>26</v>
      </c>
      <c r="F54" s="3" t="s">
        <v>17</v>
      </c>
    </row>
    <row r="55" spans="1:6" x14ac:dyDescent="0.2">
      <c r="A55" s="4" t="s">
        <v>27</v>
      </c>
      <c r="B55" s="3" t="s">
        <v>7</v>
      </c>
      <c r="C55" s="6" t="s">
        <v>8</v>
      </c>
      <c r="D55" s="6" t="s">
        <v>13</v>
      </c>
      <c r="E55" s="3" t="s">
        <v>14</v>
      </c>
      <c r="F55" s="3" t="s">
        <v>11</v>
      </c>
    </row>
    <row r="56" spans="1:6" x14ac:dyDescent="0.2">
      <c r="A56" s="4" t="s">
        <v>28</v>
      </c>
      <c r="B56" s="3" t="s">
        <v>7</v>
      </c>
      <c r="C56" s="6" t="s">
        <v>8</v>
      </c>
      <c r="D56" s="6" t="s">
        <v>29</v>
      </c>
      <c r="E56" s="3" t="s">
        <v>26</v>
      </c>
      <c r="F56" s="3" t="s">
        <v>17</v>
      </c>
    </row>
    <row r="57" spans="1:6" x14ac:dyDescent="0.2">
      <c r="A57" s="4" t="s">
        <v>30</v>
      </c>
      <c r="B57" s="3" t="s">
        <v>7</v>
      </c>
      <c r="C57" s="3" t="s">
        <v>8</v>
      </c>
      <c r="D57" s="3" t="s">
        <v>16</v>
      </c>
      <c r="E57" s="3" t="s">
        <v>31</v>
      </c>
      <c r="F57" s="3" t="s">
        <v>17</v>
      </c>
    </row>
    <row r="58" spans="1:6" x14ac:dyDescent="0.2">
      <c r="A58" s="4" t="s">
        <v>32</v>
      </c>
      <c r="B58" s="3" t="s">
        <v>7</v>
      </c>
      <c r="C58" s="3" t="s">
        <v>33</v>
      </c>
      <c r="D58" s="3" t="s">
        <v>34</v>
      </c>
      <c r="E58" s="3" t="s">
        <v>14</v>
      </c>
      <c r="F58" s="3" t="s">
        <v>35</v>
      </c>
    </row>
    <row r="59" spans="1:6" x14ac:dyDescent="0.2">
      <c r="A59" s="4" t="s">
        <v>36</v>
      </c>
      <c r="B59" s="3" t="s">
        <v>7</v>
      </c>
      <c r="C59" s="6" t="s">
        <v>33</v>
      </c>
      <c r="D59" s="6" t="s">
        <v>37</v>
      </c>
      <c r="E59" s="3" t="s">
        <v>14</v>
      </c>
      <c r="F59" s="3" t="s">
        <v>35</v>
      </c>
    </row>
    <row r="60" spans="1:6" x14ac:dyDescent="0.2">
      <c r="A60" s="4" t="s">
        <v>38</v>
      </c>
      <c r="B60" s="3" t="s">
        <v>7</v>
      </c>
      <c r="C60" s="3" t="s">
        <v>33</v>
      </c>
      <c r="D60" s="3" t="s">
        <v>16</v>
      </c>
      <c r="E60" s="3" t="s">
        <v>14</v>
      </c>
      <c r="F60" s="3" t="s">
        <v>35</v>
      </c>
    </row>
    <row r="61" spans="1:6" x14ac:dyDescent="0.2">
      <c r="A61" s="4" t="s">
        <v>39</v>
      </c>
      <c r="B61" s="3" t="s">
        <v>7</v>
      </c>
      <c r="C61" s="6" t="s">
        <v>33</v>
      </c>
      <c r="D61" s="6" t="s">
        <v>37</v>
      </c>
      <c r="E61" s="3" t="s">
        <v>40</v>
      </c>
      <c r="F61" s="3" t="s">
        <v>35</v>
      </c>
    </row>
    <row r="62" spans="1:6" x14ac:dyDescent="0.2">
      <c r="A62" s="4" t="s">
        <v>41</v>
      </c>
      <c r="B62" s="3" t="s">
        <v>7</v>
      </c>
      <c r="C62" s="6" t="s">
        <v>33</v>
      </c>
      <c r="D62" s="6" t="s">
        <v>42</v>
      </c>
      <c r="E62" s="3" t="s">
        <v>43</v>
      </c>
      <c r="F62" s="3" t="s">
        <v>35</v>
      </c>
    </row>
    <row r="63" spans="1:6" x14ac:dyDescent="0.2">
      <c r="A63" s="4" t="s">
        <v>44</v>
      </c>
      <c r="B63" s="3" t="s">
        <v>7</v>
      </c>
      <c r="C63" s="6" t="s">
        <v>33</v>
      </c>
      <c r="D63" s="6" t="s">
        <v>42</v>
      </c>
      <c r="E63" s="3" t="s">
        <v>43</v>
      </c>
      <c r="F63" s="3" t="s">
        <v>35</v>
      </c>
    </row>
    <row r="64" spans="1:6" x14ac:dyDescent="0.2">
      <c r="A64" s="4" t="s">
        <v>45</v>
      </c>
      <c r="B64" s="3" t="s">
        <v>7</v>
      </c>
      <c r="C64" s="3" t="s">
        <v>33</v>
      </c>
      <c r="D64" s="3" t="s">
        <v>16</v>
      </c>
      <c r="E64" s="3" t="s">
        <v>43</v>
      </c>
      <c r="F64" s="3" t="s">
        <v>35</v>
      </c>
    </row>
    <row r="65" spans="1:6" x14ac:dyDescent="0.2">
      <c r="A65" s="4" t="s">
        <v>46</v>
      </c>
      <c r="B65" s="3" t="s">
        <v>7</v>
      </c>
      <c r="C65" s="3" t="s">
        <v>33</v>
      </c>
      <c r="D65" s="3" t="s">
        <v>16</v>
      </c>
      <c r="E65" s="3" t="s">
        <v>43</v>
      </c>
      <c r="F65" s="3" t="s">
        <v>35</v>
      </c>
    </row>
    <row r="66" spans="1:6" x14ac:dyDescent="0.2">
      <c r="A66" s="4" t="s">
        <v>47</v>
      </c>
      <c r="B66" s="3" t="s">
        <v>7</v>
      </c>
      <c r="C66" s="3" t="s">
        <v>33</v>
      </c>
      <c r="D66" s="3" t="s">
        <v>16</v>
      </c>
      <c r="E66" s="3" t="s">
        <v>43</v>
      </c>
      <c r="F66" s="3" t="s">
        <v>35</v>
      </c>
    </row>
    <row r="67" spans="1:6" x14ac:dyDescent="0.2">
      <c r="A67" s="4" t="s">
        <v>48</v>
      </c>
      <c r="B67" s="3" t="s">
        <v>7</v>
      </c>
      <c r="C67" s="3" t="s">
        <v>33</v>
      </c>
      <c r="D67" s="3" t="s">
        <v>16</v>
      </c>
      <c r="E67" s="3" t="s">
        <v>43</v>
      </c>
      <c r="F67" s="3" t="s">
        <v>35</v>
      </c>
    </row>
    <row r="68" spans="1:6" x14ac:dyDescent="0.2">
      <c r="A68" s="4" t="s">
        <v>49</v>
      </c>
      <c r="B68" s="3" t="s">
        <v>7</v>
      </c>
      <c r="C68" s="3" t="s">
        <v>50</v>
      </c>
      <c r="D68" s="3" t="s">
        <v>51</v>
      </c>
      <c r="E68" s="3" t="s">
        <v>52</v>
      </c>
      <c r="F68" s="3" t="s">
        <v>53</v>
      </c>
    </row>
    <row r="69" spans="1:6" x14ac:dyDescent="0.2">
      <c r="A69" s="4" t="s">
        <v>54</v>
      </c>
      <c r="B69" s="3" t="s">
        <v>7</v>
      </c>
      <c r="C69" s="3" t="s">
        <v>50</v>
      </c>
      <c r="D69" s="3" t="s">
        <v>21</v>
      </c>
      <c r="E69" s="3" t="s">
        <v>14</v>
      </c>
      <c r="F69" s="3" t="s">
        <v>53</v>
      </c>
    </row>
    <row r="70" spans="1:6" x14ac:dyDescent="0.2">
      <c r="A70" s="4" t="s">
        <v>55</v>
      </c>
      <c r="B70" s="3" t="s">
        <v>7</v>
      </c>
      <c r="C70" s="3" t="s">
        <v>50</v>
      </c>
      <c r="D70" s="3" t="s">
        <v>51</v>
      </c>
      <c r="E70" s="3" t="s">
        <v>56</v>
      </c>
      <c r="F70" s="3" t="s">
        <v>53</v>
      </c>
    </row>
    <row r="71" spans="1:6" x14ac:dyDescent="0.2">
      <c r="A71" s="4" t="s">
        <v>57</v>
      </c>
      <c r="B71" s="3" t="s">
        <v>7</v>
      </c>
      <c r="C71" s="3" t="s">
        <v>50</v>
      </c>
      <c r="D71" s="3" t="s">
        <v>51</v>
      </c>
      <c r="E71" s="3" t="s">
        <v>52</v>
      </c>
      <c r="F71" s="3" t="s">
        <v>35</v>
      </c>
    </row>
    <row r="72" spans="1:6" x14ac:dyDescent="0.2">
      <c r="A72" s="4" t="s">
        <v>58</v>
      </c>
      <c r="B72" s="3" t="s">
        <v>7</v>
      </c>
      <c r="C72" s="3" t="s">
        <v>50</v>
      </c>
      <c r="D72" s="3" t="s">
        <v>51</v>
      </c>
      <c r="E72" s="3" t="s">
        <v>14</v>
      </c>
      <c r="F72" s="3" t="s">
        <v>35</v>
      </c>
    </row>
    <row r="73" spans="1:6" x14ac:dyDescent="0.2">
      <c r="A73" s="4" t="s">
        <v>59</v>
      </c>
      <c r="B73" s="3" t="s">
        <v>7</v>
      </c>
      <c r="C73" s="3" t="s">
        <v>60</v>
      </c>
      <c r="D73" s="3" t="s">
        <v>51</v>
      </c>
      <c r="E73" s="3" t="s">
        <v>52</v>
      </c>
      <c r="F73" s="3" t="s">
        <v>35</v>
      </c>
    </row>
    <row r="74" spans="1:6" x14ac:dyDescent="0.2">
      <c r="A74" s="4" t="s">
        <v>61</v>
      </c>
      <c r="B74" s="3" t="s">
        <v>7</v>
      </c>
      <c r="C74" s="3" t="s">
        <v>62</v>
      </c>
      <c r="D74" s="3" t="s">
        <v>21</v>
      </c>
      <c r="E74" s="3" t="s">
        <v>14</v>
      </c>
      <c r="F74" s="3" t="s">
        <v>53</v>
      </c>
    </row>
    <row r="75" spans="1:6" x14ac:dyDescent="0.2">
      <c r="A75" s="4" t="s">
        <v>63</v>
      </c>
      <c r="B75" s="3" t="s">
        <v>7</v>
      </c>
      <c r="C75" s="3" t="s">
        <v>64</v>
      </c>
      <c r="D75" s="3" t="s">
        <v>65</v>
      </c>
      <c r="E75" s="3" t="s">
        <v>26</v>
      </c>
      <c r="F75" s="3" t="s">
        <v>17</v>
      </c>
    </row>
    <row r="76" spans="1:6" x14ac:dyDescent="0.2">
      <c r="A76" s="4" t="s">
        <v>66</v>
      </c>
      <c r="B76" s="3" t="s">
        <v>7</v>
      </c>
      <c r="C76" s="6" t="s">
        <v>67</v>
      </c>
      <c r="D76" s="6" t="s">
        <v>68</v>
      </c>
      <c r="E76" s="3" t="s">
        <v>14</v>
      </c>
      <c r="F76" s="3" t="s">
        <v>17</v>
      </c>
    </row>
    <row r="77" spans="1:6" ht="38.25" x14ac:dyDescent="0.2">
      <c r="A77" s="7" t="s">
        <v>69</v>
      </c>
      <c r="B77" s="3" t="s">
        <v>7</v>
      </c>
      <c r="C77" s="3" t="s">
        <v>67</v>
      </c>
      <c r="D77" s="3" t="s">
        <v>9</v>
      </c>
      <c r="E77" s="3" t="s">
        <v>52</v>
      </c>
      <c r="F77" s="3" t="s">
        <v>17</v>
      </c>
    </row>
    <row r="78" spans="1:6" x14ac:dyDescent="0.2">
      <c r="A78" s="4" t="s">
        <v>70</v>
      </c>
      <c r="B78" s="3" t="s">
        <v>7</v>
      </c>
      <c r="C78" s="3" t="s">
        <v>67</v>
      </c>
      <c r="D78" s="3" t="s">
        <v>34</v>
      </c>
      <c r="E78" s="3" t="s">
        <v>14</v>
      </c>
      <c r="F78" s="3" t="s">
        <v>17</v>
      </c>
    </row>
    <row r="79" spans="1:6" x14ac:dyDescent="0.2">
      <c r="A79" s="4" t="s">
        <v>71</v>
      </c>
      <c r="B79" s="3" t="s">
        <v>7</v>
      </c>
      <c r="C79" s="3" t="s">
        <v>67</v>
      </c>
      <c r="D79" s="3" t="s">
        <v>9</v>
      </c>
      <c r="E79" s="3" t="s">
        <v>72</v>
      </c>
      <c r="F79" s="3" t="s">
        <v>17</v>
      </c>
    </row>
    <row r="80" spans="1:6" x14ac:dyDescent="0.2">
      <c r="A80" s="4" t="s">
        <v>73</v>
      </c>
      <c r="B80" s="3" t="s">
        <v>7</v>
      </c>
      <c r="C80" s="3" t="s">
        <v>67</v>
      </c>
      <c r="D80" s="3" t="s">
        <v>21</v>
      </c>
      <c r="E80" s="3" t="s">
        <v>72</v>
      </c>
      <c r="F80" s="3" t="s">
        <v>17</v>
      </c>
    </row>
    <row r="81" spans="1:6" x14ac:dyDescent="0.2">
      <c r="A81" s="4" t="s">
        <v>74</v>
      </c>
      <c r="B81" s="3" t="s">
        <v>7</v>
      </c>
      <c r="C81" s="3" t="s">
        <v>67</v>
      </c>
      <c r="D81" s="3" t="s">
        <v>16</v>
      </c>
      <c r="E81" s="3" t="s">
        <v>75</v>
      </c>
      <c r="F81" s="3" t="s">
        <v>17</v>
      </c>
    </row>
    <row r="82" spans="1:6" x14ac:dyDescent="0.2">
      <c r="A82" s="4" t="s">
        <v>76</v>
      </c>
      <c r="B82" s="3" t="s">
        <v>7</v>
      </c>
      <c r="C82" s="3" t="s">
        <v>67</v>
      </c>
      <c r="D82" s="3" t="s">
        <v>42</v>
      </c>
      <c r="E82" s="3" t="s">
        <v>14</v>
      </c>
      <c r="F82" s="3" t="s">
        <v>53</v>
      </c>
    </row>
    <row r="83" spans="1:6" x14ac:dyDescent="0.2">
      <c r="A83" s="4" t="s">
        <v>77</v>
      </c>
      <c r="B83" s="3" t="s">
        <v>7</v>
      </c>
      <c r="C83" s="3" t="s">
        <v>67</v>
      </c>
      <c r="D83" s="3" t="s">
        <v>9</v>
      </c>
      <c r="E83" s="3" t="s">
        <v>72</v>
      </c>
      <c r="F83" s="3" t="s">
        <v>17</v>
      </c>
    </row>
    <row r="84" spans="1:6" x14ac:dyDescent="0.2">
      <c r="A84" s="4" t="s">
        <v>78</v>
      </c>
      <c r="B84" s="3" t="s">
        <v>7</v>
      </c>
      <c r="C84" s="3" t="s">
        <v>67</v>
      </c>
      <c r="D84" s="3" t="s">
        <v>16</v>
      </c>
      <c r="E84" s="3" t="s">
        <v>79</v>
      </c>
      <c r="F84" s="3" t="s">
        <v>17</v>
      </c>
    </row>
    <row r="85" spans="1:6" x14ac:dyDescent="0.2">
      <c r="A85" s="8" t="str">
        <f ca="1">IFERROR(__xludf.DUMMYFUNCTION("IMPORTRANGE(""https://docs.google.com/spreadsheets/d/1AMXQ-HYIBRTzGTpUlBl_QRfBi2tVM0uwXRE1fmSafUU/edit#gid=973909658"", ""Doctorados!$A$2:$F12"")"),"Doctorado en Ciencias de Ingeniería (DCI)")</f>
        <v>Doctorado en Ciencias de Ingeniería (DCI)</v>
      </c>
      <c r="B85" s="8" t="str">
        <f ca="1">IFERROR(__xludf.DUMMYFUNCTION("""COMPUTED_VALUE"""),"Doctorado")</f>
        <v>Doctorado</v>
      </c>
      <c r="C85" s="8" t="str">
        <f ca="1">IFERROR(__xludf.DUMMYFUNCTION("""COMPUTED_VALUE"""),"Escuela de Ingeniería y Ciencias")</f>
        <v>Escuela de Ingeniería y Ciencias</v>
      </c>
      <c r="D85" s="8" t="str">
        <f ca="1">IFERROR(__xludf.DUMMYFUNCTION("""COMPUTED_VALUE"""),"Campus Monterrey, Campus Ciudad de México, Campus Guadalajara, Campus Querétaro, Campus Puebla")</f>
        <v>Campus Monterrey, Campus Ciudad de México, Campus Guadalajara, Campus Querétaro, Campus Puebla</v>
      </c>
      <c r="E85" s="8" t="str">
        <f ca="1">IFERROR(__xludf.DUMMYFUNCTION("""COMPUTED_VALUE"""),"4 años ")</f>
        <v xml:space="preserve">4 años </v>
      </c>
      <c r="F85" s="8" t="str">
        <f ca="1">IFERROR(__xludf.DUMMYFUNCTION("""COMPUTED_VALUE"""),"Semestral ")</f>
        <v xml:space="preserve">Semestral </v>
      </c>
    </row>
    <row r="86" spans="1:6" x14ac:dyDescent="0.2">
      <c r="A86" s="8" t="str">
        <f ca="1">IFERROR(__xludf.DUMMYFUNCTION("""COMPUTED_VALUE"""),"Doctorado en Biotecnología (DBT)")</f>
        <v>Doctorado en Biotecnología (DBT)</v>
      </c>
      <c r="B86" s="8" t="str">
        <f ca="1">IFERROR(__xludf.DUMMYFUNCTION("""COMPUTED_VALUE"""),"Doctorado")</f>
        <v>Doctorado</v>
      </c>
      <c r="C86" s="8" t="str">
        <f ca="1">IFERROR(__xludf.DUMMYFUNCTION("""COMPUTED_VALUE"""),"Escuela de Ingeniería y Ciencias")</f>
        <v>Escuela de Ingeniería y Ciencias</v>
      </c>
      <c r="D86" s="8" t="str">
        <f ca="1">IFERROR(__xludf.DUMMYFUNCTION("""COMPUTED_VALUE"""),"Campus Monterrey, Campus Guadalajara, Campus Querétaro")</f>
        <v>Campus Monterrey, Campus Guadalajara, Campus Querétaro</v>
      </c>
      <c r="E86" s="8" t="str">
        <f ca="1">IFERROR(__xludf.DUMMYFUNCTION("""COMPUTED_VALUE"""),"9 semestres ")</f>
        <v xml:space="preserve">9 semestres </v>
      </c>
      <c r="F86" s="8" t="str">
        <f ca="1">IFERROR(__xludf.DUMMYFUNCTION("""COMPUTED_VALUE"""),"Semestral ")</f>
        <v xml:space="preserve">Semestral </v>
      </c>
    </row>
    <row r="87" spans="1:6" x14ac:dyDescent="0.2">
      <c r="A87" s="8" t="str">
        <f ca="1">IFERROR(__xludf.DUMMYFUNCTION("""COMPUTED_VALUE"""),"Doctorado en Ciencias Computacionales (DCC)")</f>
        <v>Doctorado en Ciencias Computacionales (DCC)</v>
      </c>
      <c r="B87" s="8" t="str">
        <f ca="1">IFERROR(__xludf.DUMMYFUNCTION("""COMPUTED_VALUE"""),"Doctorado")</f>
        <v>Doctorado</v>
      </c>
      <c r="C87" s="8" t="str">
        <f ca="1">IFERROR(__xludf.DUMMYFUNCTION("""COMPUTED_VALUE"""),"Escuela de Ingeniería y Ciencias")</f>
        <v>Escuela de Ingeniería y Ciencias</v>
      </c>
      <c r="D87" s="8" t="str">
        <f ca="1">IFERROR(__xludf.DUMMYFUNCTION("""COMPUTED_VALUE"""),"Campus Monterrey, Campus Guadalajara, Campus Estado de México ")</f>
        <v xml:space="preserve">Campus Monterrey, Campus Guadalajara, Campus Estado de México </v>
      </c>
      <c r="E87" s="8" t="str">
        <f ca="1">IFERROR(__xludf.DUMMYFUNCTION("""COMPUTED_VALUE"""),"8 semestres")</f>
        <v>8 semestres</v>
      </c>
      <c r="F87" s="8" t="str">
        <f ca="1">IFERROR(__xludf.DUMMYFUNCTION("""COMPUTED_VALUE"""),"Semestral ")</f>
        <v xml:space="preserve">Semestral </v>
      </c>
    </row>
    <row r="88" spans="1:6" x14ac:dyDescent="0.2">
      <c r="A88" s="8" t="str">
        <f ca="1">IFERROR(__xludf.DUMMYFUNCTION("""COMPUTED_VALUE"""),"Doctorado en Nanotecnología (DNT)")</f>
        <v>Doctorado en Nanotecnología (DNT)</v>
      </c>
      <c r="B88" s="8" t="str">
        <f ca="1">IFERROR(__xludf.DUMMYFUNCTION("""COMPUTED_VALUE"""),"Doctorado")</f>
        <v>Doctorado</v>
      </c>
      <c r="C88" s="8" t="str">
        <f ca="1">IFERROR(__xludf.DUMMYFUNCTION("""COMPUTED_VALUE"""),"Escuela de Ingeniería y Ciencias")</f>
        <v>Escuela de Ingeniería y Ciencias</v>
      </c>
      <c r="D88" s="8" t="str">
        <f ca="1">IFERROR(__xludf.DUMMYFUNCTION("""COMPUTED_VALUE"""),"Campus Monterrey, Campus Estado de México ")</f>
        <v xml:space="preserve">Campus Monterrey, Campus Estado de México </v>
      </c>
      <c r="E88" s="8" t="str">
        <f ca="1">IFERROR(__xludf.DUMMYFUNCTION("""COMPUTED_VALUE"""),"4 años")</f>
        <v>4 años</v>
      </c>
      <c r="F88" s="8" t="str">
        <f ca="1">IFERROR(__xludf.DUMMYFUNCTION("""COMPUTED_VALUE"""),"Semestral ")</f>
        <v xml:space="preserve">Semestral </v>
      </c>
    </row>
    <row r="89" spans="1:6" x14ac:dyDescent="0.2">
      <c r="A89" s="8" t="str">
        <f ca="1">IFERROR(__xludf.DUMMYFUNCTION("""COMPUTED_VALUE"""),"Doctorado en Política Pública (DPP)")</f>
        <v>Doctorado en Política Pública (DPP)</v>
      </c>
      <c r="B89" s="8" t="str">
        <f ca="1">IFERROR(__xludf.DUMMYFUNCTION("""COMPUTED_VALUE"""),"Doctorado")</f>
        <v>Doctorado</v>
      </c>
      <c r="C89" s="8" t="str">
        <f ca="1">IFERROR(__xludf.DUMMYFUNCTION("""COMPUTED_VALUE"""),"Escuela de Gobierno y Transformación Pública ")</f>
        <v xml:space="preserve">Escuela de Gobierno y Transformación Pública </v>
      </c>
      <c r="D89" s="8" t="str">
        <f ca="1">IFERROR(__xludf.DUMMYFUNCTION("""COMPUTED_VALUE"""),"Campus Monterrey, Campus Santa Fe ")</f>
        <v xml:space="preserve">Campus Monterrey, Campus Santa Fe </v>
      </c>
      <c r="E89" s="8" t="str">
        <f ca="1">IFERROR(__xludf.DUMMYFUNCTION("""COMPUTED_VALUE"""),"3.5 años")</f>
        <v>3.5 años</v>
      </c>
      <c r="F89" s="8" t="str">
        <f ca="1">IFERROR(__xludf.DUMMYFUNCTION("""COMPUTED_VALUE"""),"Semestral")</f>
        <v>Semestral</v>
      </c>
    </row>
    <row r="90" spans="1:6" x14ac:dyDescent="0.2">
      <c r="A90" s="8" t="str">
        <f ca="1">IFERROR(__xludf.DUMMYFUNCTION("""COMPUTED_VALUE"""),"Doctorado en Innovación Educativa (DEE)")</f>
        <v>Doctorado en Innovación Educativa (DEE)</v>
      </c>
      <c r="B90" s="8" t="str">
        <f ca="1">IFERROR(__xludf.DUMMYFUNCTION("""COMPUTED_VALUE"""),"Doctorado")</f>
        <v>Doctorado</v>
      </c>
      <c r="C90" s="8" t="str">
        <f ca="1">IFERROR(__xludf.DUMMYFUNCTION("""COMPUTED_VALUE"""),"Escuela de Humanidades y Educación")</f>
        <v>Escuela de Humanidades y Educación</v>
      </c>
      <c r="D90" s="8" t="str">
        <f ca="1">IFERROR(__xludf.DUMMYFUNCTION("""COMPUTED_VALUE"""),"Campus Monterrey")</f>
        <v>Campus Monterrey</v>
      </c>
      <c r="E90" s="8" t="str">
        <f ca="1">IFERROR(__xludf.DUMMYFUNCTION("""COMPUTED_VALUE"""),"8 semestres")</f>
        <v>8 semestres</v>
      </c>
      <c r="F90" s="8" t="str">
        <f ca="1">IFERROR(__xludf.DUMMYFUNCTION("""COMPUTED_VALUE"""),"Semestral")</f>
        <v>Semestral</v>
      </c>
    </row>
    <row r="91" spans="1:6" x14ac:dyDescent="0.2">
      <c r="A91" s="8" t="str">
        <f ca="1">IFERROR(__xludf.DUMMYFUNCTION("""COMPUTED_VALUE"""),"Doctorado en Estudios Humanísticos (DEH)")</f>
        <v>Doctorado en Estudios Humanísticos (DEH)</v>
      </c>
      <c r="B91" s="8" t="str">
        <f ca="1">IFERROR(__xludf.DUMMYFUNCTION("""COMPUTED_VALUE"""),"Doctorado")</f>
        <v>Doctorado</v>
      </c>
      <c r="C91" s="8" t="str">
        <f ca="1">IFERROR(__xludf.DUMMYFUNCTION("""COMPUTED_VALUE"""),"Escuela de Humanidades y Educación")</f>
        <v>Escuela de Humanidades y Educación</v>
      </c>
      <c r="D91" s="8" t="str">
        <f ca="1">IFERROR(__xludf.DUMMYFUNCTION("""COMPUTED_VALUE"""),"Campus Monterrey, Campus Ciudad de México")</f>
        <v>Campus Monterrey, Campus Ciudad de México</v>
      </c>
      <c r="E91" s="8" t="str">
        <f ca="1">IFERROR(__xludf.DUMMYFUNCTION("""COMPUTED_VALUE"""),"4 años")</f>
        <v>4 años</v>
      </c>
      <c r="F91" s="8" t="str">
        <f ca="1">IFERROR(__xludf.DUMMYFUNCTION("""COMPUTED_VALUE"""),"Semestral")</f>
        <v>Semestral</v>
      </c>
    </row>
    <row r="92" spans="1:6" x14ac:dyDescent="0.2">
      <c r="A92" s="8" t="str">
        <f ca="1">IFERROR(__xludf.DUMMYFUNCTION("""COMPUTED_VALUE"""),"Doctorado en Ciencias Clínicas (DCL)")</f>
        <v>Doctorado en Ciencias Clínicas (DCL)</v>
      </c>
      <c r="B92" s="8" t="str">
        <f ca="1">IFERROR(__xludf.DUMMYFUNCTION("""COMPUTED_VALUE"""),"Doctorado")</f>
        <v>Doctorado</v>
      </c>
      <c r="C92" s="8" t="str">
        <f ca="1">IFERROR(__xludf.DUMMYFUNCTION("""COMPUTED_VALUE"""),"Escuela de Medicina y Ciencias de la Salud")</f>
        <v>Escuela de Medicina y Ciencias de la Salud</v>
      </c>
      <c r="D92" s="8" t="str">
        <f ca="1">IFERROR(__xludf.DUMMYFUNCTION("""COMPUTED_VALUE"""),"Campus Monterrey, Campus Guadalajara ")</f>
        <v xml:space="preserve">Campus Monterrey, Campus Guadalajara </v>
      </c>
      <c r="E92" s="8" t="str">
        <f ca="1">IFERROR(__xludf.DUMMYFUNCTION("""COMPUTED_VALUE"""),"7 semestres")</f>
        <v>7 semestres</v>
      </c>
      <c r="F92" s="8" t="str">
        <f ca="1">IFERROR(__xludf.DUMMYFUNCTION("""COMPUTED_VALUE"""),"Semestral")</f>
        <v>Semestral</v>
      </c>
    </row>
    <row r="93" spans="1:6" x14ac:dyDescent="0.2">
      <c r="A93" s="8" t="str">
        <f ca="1">IFERROR(__xludf.DUMMYFUNCTION("""COMPUTED_VALUE"""),"Doctorado en Ciencias Biomédicas (DBC)")</f>
        <v>Doctorado en Ciencias Biomédicas (DBC)</v>
      </c>
      <c r="B93" s="8" t="str">
        <f ca="1">IFERROR(__xludf.DUMMYFUNCTION("""COMPUTED_VALUE"""),"Doctorado")</f>
        <v>Doctorado</v>
      </c>
      <c r="C93" s="8" t="str">
        <f ca="1">IFERROR(__xludf.DUMMYFUNCTION("""COMPUTED_VALUE"""),"Escuela de Medicina y Ciencias de la Salud")</f>
        <v>Escuela de Medicina y Ciencias de la Salud</v>
      </c>
      <c r="D93" s="8" t="str">
        <f ca="1">IFERROR(__xludf.DUMMYFUNCTION("""COMPUTED_VALUE"""),"Campus Monterrey")</f>
        <v>Campus Monterrey</v>
      </c>
      <c r="E93" s="8" t="str">
        <f ca="1">IFERROR(__xludf.DUMMYFUNCTION("""COMPUTED_VALUE"""),"4 años")</f>
        <v>4 años</v>
      </c>
      <c r="F93" s="8" t="str">
        <f ca="1">IFERROR(__xludf.DUMMYFUNCTION("""COMPUTED_VALUE"""),"Semestral")</f>
        <v>Semestral</v>
      </c>
    </row>
    <row r="94" spans="1:6" x14ac:dyDescent="0.2">
      <c r="A94" s="8" t="str">
        <f ca="1">IFERROR(__xludf.DUMMYFUNCTION("""COMPUTED_VALUE"""),"Doctorado en Ciencias Administrativas (DCA)")</f>
        <v>Doctorado en Ciencias Administrativas (DCA)</v>
      </c>
      <c r="B94" s="8" t="str">
        <f ca="1">IFERROR(__xludf.DUMMYFUNCTION("""COMPUTED_VALUE"""),"Doctorado")</f>
        <v>Doctorado</v>
      </c>
      <c r="C94" s="8" t="str">
        <f ca="1">IFERROR(__xludf.DUMMYFUNCTION("""COMPUTED_VALUE"""),"EGADE Business School")</f>
        <v>EGADE Business School</v>
      </c>
      <c r="D94" s="8" t="str">
        <f ca="1">IFERROR(__xludf.DUMMYFUNCTION("""COMPUTED_VALUE"""),"Campus Monterrey, Campus Santa Fe")</f>
        <v>Campus Monterrey, Campus Santa Fe</v>
      </c>
      <c r="E94" s="8" t="str">
        <f ca="1">IFERROR(__xludf.DUMMYFUNCTION("""COMPUTED_VALUE"""),"4 años")</f>
        <v>4 años</v>
      </c>
      <c r="F94" s="8" t="str">
        <f ca="1">IFERROR(__xludf.DUMMYFUNCTION("""COMPUTED_VALUE"""),"Semestral")</f>
        <v>Semestral</v>
      </c>
    </row>
    <row r="95" spans="1:6" x14ac:dyDescent="0.2">
      <c r="A95" s="8" t="str">
        <f ca="1">IFERROR(__xludf.DUMMYFUNCTION("""COMPUTED_VALUE"""),"Doctorado en Ciencias Financieras (DCF)")</f>
        <v>Doctorado en Ciencias Financieras (DCF)</v>
      </c>
      <c r="B95" s="8" t="str">
        <f ca="1">IFERROR(__xludf.DUMMYFUNCTION("""COMPUTED_VALUE"""),"Doctorado")</f>
        <v>Doctorado</v>
      </c>
      <c r="C95" s="8" t="str">
        <f ca="1">IFERROR(__xludf.DUMMYFUNCTION("""COMPUTED_VALUE"""),"EGADE Business School")</f>
        <v>EGADE Business School</v>
      </c>
      <c r="D95" s="8" t="str">
        <f ca="1">IFERROR(__xludf.DUMMYFUNCTION("""COMPUTED_VALUE"""),"Campus Santa Fe ")</f>
        <v xml:space="preserve">Campus Santa Fe </v>
      </c>
      <c r="E95" s="8" t="str">
        <f ca="1">IFERROR(__xludf.DUMMYFUNCTION("""COMPUTED_VALUE"""),"4 años")</f>
        <v>4 años</v>
      </c>
      <c r="F95" s="8" t="str">
        <f ca="1">IFERROR(__xludf.DUMMYFUNCTION("""COMPUTED_VALUE"""),"Semestral")</f>
        <v>Semestral</v>
      </c>
    </row>
    <row r="96" spans="1:6" x14ac:dyDescent="0.2">
      <c r="A96" s="4" t="s">
        <v>80</v>
      </c>
      <c r="B96" s="3" t="s">
        <v>81</v>
      </c>
      <c r="C96" s="3" t="s">
        <v>8</v>
      </c>
      <c r="D96" s="3" t="s">
        <v>82</v>
      </c>
      <c r="E96" s="3" t="s">
        <v>72</v>
      </c>
      <c r="F96" s="3" t="s">
        <v>17</v>
      </c>
    </row>
    <row r="97" spans="1:6" x14ac:dyDescent="0.2">
      <c r="A97" s="4" t="s">
        <v>83</v>
      </c>
      <c r="B97" s="3" t="s">
        <v>81</v>
      </c>
      <c r="C97" s="3" t="s">
        <v>8</v>
      </c>
      <c r="D97" s="3" t="s">
        <v>82</v>
      </c>
      <c r="E97" s="3" t="s">
        <v>72</v>
      </c>
      <c r="F97" s="3" t="s">
        <v>17</v>
      </c>
    </row>
    <row r="98" spans="1:6" x14ac:dyDescent="0.2">
      <c r="A98" s="4" t="s">
        <v>84</v>
      </c>
      <c r="B98" s="3" t="s">
        <v>81</v>
      </c>
      <c r="C98" s="3" t="s">
        <v>8</v>
      </c>
      <c r="D98" s="3" t="s">
        <v>16</v>
      </c>
      <c r="E98" s="3" t="s">
        <v>85</v>
      </c>
      <c r="F98" s="3" t="s">
        <v>17</v>
      </c>
    </row>
    <row r="99" spans="1:6" x14ac:dyDescent="0.2">
      <c r="A99" s="4" t="s">
        <v>86</v>
      </c>
      <c r="B99" s="3" t="s">
        <v>81</v>
      </c>
      <c r="C99" s="4" t="s">
        <v>87</v>
      </c>
      <c r="D99" s="4" t="s">
        <v>51</v>
      </c>
      <c r="E99" s="3" t="s">
        <v>88</v>
      </c>
      <c r="F99" s="3" t="s">
        <v>35</v>
      </c>
    </row>
    <row r="100" spans="1:6" x14ac:dyDescent="0.2">
      <c r="A100" s="9" t="s">
        <v>89</v>
      </c>
      <c r="B100" s="3" t="s">
        <v>81</v>
      </c>
      <c r="C100" s="10" t="s">
        <v>87</v>
      </c>
      <c r="D100" s="5" t="s">
        <v>51</v>
      </c>
      <c r="E100" s="3" t="s">
        <v>85</v>
      </c>
      <c r="F100" s="3" t="s">
        <v>35</v>
      </c>
    </row>
    <row r="101" spans="1:6" x14ac:dyDescent="0.2">
      <c r="A101" s="4" t="s">
        <v>90</v>
      </c>
      <c r="B101" s="3" t="s">
        <v>81</v>
      </c>
      <c r="C101" s="3" t="s">
        <v>62</v>
      </c>
      <c r="D101" s="3" t="s">
        <v>9</v>
      </c>
      <c r="E101" s="3" t="s">
        <v>91</v>
      </c>
      <c r="F101" s="3" t="s">
        <v>11</v>
      </c>
    </row>
    <row r="102" spans="1:6" x14ac:dyDescent="0.2">
      <c r="A102" s="4" t="s">
        <v>92</v>
      </c>
      <c r="B102" s="3" t="s">
        <v>81</v>
      </c>
      <c r="C102" s="3" t="s">
        <v>62</v>
      </c>
      <c r="D102" s="3" t="s">
        <v>9</v>
      </c>
      <c r="E102" s="3" t="s">
        <v>91</v>
      </c>
      <c r="F102" s="3" t="s">
        <v>11</v>
      </c>
    </row>
    <row r="103" spans="1:6" x14ac:dyDescent="0.2">
      <c r="A103" s="4" t="s">
        <v>93</v>
      </c>
      <c r="B103" s="3" t="s">
        <v>81</v>
      </c>
      <c r="C103" s="3" t="s">
        <v>62</v>
      </c>
      <c r="D103" s="3" t="s">
        <v>9</v>
      </c>
      <c r="E103" s="3" t="s">
        <v>94</v>
      </c>
      <c r="F103" s="3" t="s">
        <v>11</v>
      </c>
    </row>
    <row r="104" spans="1:6" x14ac:dyDescent="0.2">
      <c r="A104" s="4" t="s">
        <v>95</v>
      </c>
      <c r="B104" s="3" t="s">
        <v>81</v>
      </c>
      <c r="C104" s="3" t="s">
        <v>62</v>
      </c>
      <c r="D104" s="3" t="s">
        <v>9</v>
      </c>
      <c r="E104" s="3" t="s">
        <v>14</v>
      </c>
      <c r="F104" s="3" t="s">
        <v>11</v>
      </c>
    </row>
    <row r="105" spans="1:6" x14ac:dyDescent="0.2">
      <c r="A105" s="4" t="s">
        <v>96</v>
      </c>
      <c r="B105" s="3" t="s">
        <v>81</v>
      </c>
      <c r="C105" s="3" t="s">
        <v>62</v>
      </c>
      <c r="D105" s="3" t="s">
        <v>9</v>
      </c>
      <c r="E105" s="3" t="s">
        <v>94</v>
      </c>
      <c r="F105" s="3" t="s">
        <v>11</v>
      </c>
    </row>
    <row r="106" spans="1:6" x14ac:dyDescent="0.2">
      <c r="A106" s="4" t="s">
        <v>97</v>
      </c>
      <c r="B106" s="3" t="s">
        <v>81</v>
      </c>
      <c r="C106" s="3" t="s">
        <v>62</v>
      </c>
      <c r="D106" s="3" t="s">
        <v>9</v>
      </c>
      <c r="E106" s="3" t="s">
        <v>94</v>
      </c>
      <c r="F106" s="3" t="s">
        <v>11</v>
      </c>
    </row>
    <row r="107" spans="1:6" x14ac:dyDescent="0.2">
      <c r="A107" s="4" t="s">
        <v>98</v>
      </c>
      <c r="B107" s="3" t="s">
        <v>81</v>
      </c>
      <c r="C107" s="3" t="s">
        <v>62</v>
      </c>
      <c r="D107" s="3" t="s">
        <v>9</v>
      </c>
      <c r="E107" s="3" t="s">
        <v>94</v>
      </c>
      <c r="F107" s="3" t="s">
        <v>11</v>
      </c>
    </row>
    <row r="108" spans="1:6" x14ac:dyDescent="0.2">
      <c r="A108" s="4" t="s">
        <v>99</v>
      </c>
      <c r="B108" s="3" t="s">
        <v>81</v>
      </c>
      <c r="C108" s="3" t="s">
        <v>62</v>
      </c>
      <c r="D108" s="3" t="s">
        <v>9</v>
      </c>
      <c r="E108" s="3" t="s">
        <v>94</v>
      </c>
      <c r="F108" s="3" t="s">
        <v>11</v>
      </c>
    </row>
    <row r="109" spans="1:6" x14ac:dyDescent="0.2">
      <c r="A109" s="4" t="s">
        <v>100</v>
      </c>
      <c r="B109" s="3" t="s">
        <v>81</v>
      </c>
      <c r="C109" s="3" t="s">
        <v>62</v>
      </c>
      <c r="D109" s="3" t="s">
        <v>9</v>
      </c>
      <c r="E109" s="3" t="s">
        <v>91</v>
      </c>
      <c r="F109" s="3" t="s">
        <v>11</v>
      </c>
    </row>
    <row r="110" spans="1:6" x14ac:dyDescent="0.2">
      <c r="A110" s="4" t="s">
        <v>101</v>
      </c>
      <c r="B110" s="3" t="s">
        <v>81</v>
      </c>
      <c r="C110" s="3" t="s">
        <v>62</v>
      </c>
      <c r="D110" s="3" t="s">
        <v>9</v>
      </c>
      <c r="E110" s="3" t="s">
        <v>94</v>
      </c>
      <c r="F110" s="3" t="s">
        <v>11</v>
      </c>
    </row>
    <row r="111" spans="1:6" x14ac:dyDescent="0.2">
      <c r="A111" s="4" t="s">
        <v>102</v>
      </c>
      <c r="B111" s="3" t="s">
        <v>81</v>
      </c>
      <c r="C111" s="3" t="s">
        <v>62</v>
      </c>
      <c r="D111" s="3" t="s">
        <v>9</v>
      </c>
      <c r="E111" s="3" t="s">
        <v>91</v>
      </c>
      <c r="F111" s="3" t="s">
        <v>11</v>
      </c>
    </row>
    <row r="112" spans="1:6" x14ac:dyDescent="0.2">
      <c r="A112" s="4" t="s">
        <v>103</v>
      </c>
      <c r="B112" s="3" t="s">
        <v>81</v>
      </c>
      <c r="C112" s="3" t="s">
        <v>62</v>
      </c>
      <c r="D112" s="3" t="s">
        <v>9</v>
      </c>
      <c r="E112" s="3" t="s">
        <v>94</v>
      </c>
      <c r="F112" s="3" t="s">
        <v>11</v>
      </c>
    </row>
    <row r="113" spans="1:6" x14ac:dyDescent="0.2">
      <c r="A113" s="4" t="s">
        <v>104</v>
      </c>
      <c r="B113" s="3" t="s">
        <v>81</v>
      </c>
      <c r="C113" s="3" t="s">
        <v>62</v>
      </c>
      <c r="D113" s="3" t="s">
        <v>9</v>
      </c>
      <c r="E113" s="3" t="s">
        <v>94</v>
      </c>
      <c r="F113" s="3" t="s">
        <v>11</v>
      </c>
    </row>
    <row r="114" spans="1:6" x14ac:dyDescent="0.2">
      <c r="A114" s="4" t="s">
        <v>105</v>
      </c>
      <c r="B114" s="3" t="s">
        <v>81</v>
      </c>
      <c r="C114" s="3" t="s">
        <v>62</v>
      </c>
      <c r="D114" s="3" t="s">
        <v>9</v>
      </c>
      <c r="E114" s="3" t="s">
        <v>106</v>
      </c>
      <c r="F114" s="3" t="s">
        <v>11</v>
      </c>
    </row>
    <row r="115" spans="1:6" x14ac:dyDescent="0.2">
      <c r="A115" s="4" t="s">
        <v>107</v>
      </c>
      <c r="B115" s="3" t="s">
        <v>81</v>
      </c>
      <c r="C115" s="3" t="s">
        <v>62</v>
      </c>
      <c r="D115" s="3" t="s">
        <v>9</v>
      </c>
      <c r="E115" s="3" t="s">
        <v>94</v>
      </c>
      <c r="F115" s="3" t="s">
        <v>11</v>
      </c>
    </row>
    <row r="116" spans="1:6" x14ac:dyDescent="0.2">
      <c r="A116" s="4" t="s">
        <v>108</v>
      </c>
      <c r="B116" s="3" t="s">
        <v>81</v>
      </c>
      <c r="C116" s="3" t="s">
        <v>62</v>
      </c>
      <c r="D116" s="3" t="s">
        <v>9</v>
      </c>
      <c r="E116" s="3" t="s">
        <v>91</v>
      </c>
      <c r="F116" s="3" t="s">
        <v>11</v>
      </c>
    </row>
    <row r="117" spans="1:6" x14ac:dyDescent="0.2">
      <c r="A117" s="4" t="s">
        <v>109</v>
      </c>
      <c r="B117" s="3" t="s">
        <v>81</v>
      </c>
      <c r="C117" s="3" t="s">
        <v>62</v>
      </c>
      <c r="D117" s="3" t="s">
        <v>9</v>
      </c>
      <c r="E117" s="3" t="s">
        <v>94</v>
      </c>
      <c r="F117" s="3" t="s">
        <v>11</v>
      </c>
    </row>
    <row r="118" spans="1:6" x14ac:dyDescent="0.2">
      <c r="A118" s="5" t="s">
        <v>110</v>
      </c>
      <c r="B118" s="3" t="s">
        <v>111</v>
      </c>
      <c r="C118" s="3" t="s">
        <v>112</v>
      </c>
      <c r="D118" s="3" t="s">
        <v>113</v>
      </c>
      <c r="E118" s="3" t="s">
        <v>114</v>
      </c>
      <c r="F118" s="3"/>
    </row>
    <row r="119" spans="1:6" x14ac:dyDescent="0.2">
      <c r="A119" s="4" t="s">
        <v>115</v>
      </c>
      <c r="B119" s="3" t="s">
        <v>111</v>
      </c>
      <c r="C119" s="3" t="s">
        <v>112</v>
      </c>
      <c r="D119" s="3" t="s">
        <v>113</v>
      </c>
      <c r="E119" s="3" t="s">
        <v>114</v>
      </c>
      <c r="F119" s="3"/>
    </row>
    <row r="120" spans="1:6" x14ac:dyDescent="0.2">
      <c r="A120" s="5" t="s">
        <v>116</v>
      </c>
      <c r="B120" s="3" t="s">
        <v>111</v>
      </c>
      <c r="C120" s="3" t="s">
        <v>112</v>
      </c>
      <c r="D120" s="3" t="s">
        <v>113</v>
      </c>
      <c r="E120" s="3" t="s">
        <v>114</v>
      </c>
      <c r="F120" s="3"/>
    </row>
    <row r="121" spans="1:6" x14ac:dyDescent="0.2">
      <c r="A121" s="11" t="s">
        <v>117</v>
      </c>
      <c r="B121" s="3" t="s">
        <v>111</v>
      </c>
      <c r="C121" s="12" t="s">
        <v>112</v>
      </c>
      <c r="D121" s="12" t="s">
        <v>113</v>
      </c>
      <c r="E121" s="12" t="s">
        <v>114</v>
      </c>
      <c r="F121" s="12"/>
    </row>
    <row r="122" spans="1:6" x14ac:dyDescent="0.2">
      <c r="A122" s="4" t="s">
        <v>118</v>
      </c>
      <c r="B122" s="3" t="s">
        <v>111</v>
      </c>
      <c r="C122" s="3" t="s">
        <v>119</v>
      </c>
      <c r="D122" s="3" t="s">
        <v>51</v>
      </c>
      <c r="E122" s="3" t="s">
        <v>120</v>
      </c>
      <c r="F122" s="3"/>
    </row>
    <row r="123" spans="1:6" x14ac:dyDescent="0.2">
      <c r="A123" s="5" t="s">
        <v>121</v>
      </c>
      <c r="B123" s="3" t="s">
        <v>111</v>
      </c>
      <c r="C123" s="3" t="s">
        <v>119</v>
      </c>
      <c r="D123" s="3" t="s">
        <v>16</v>
      </c>
      <c r="E123" s="3" t="s">
        <v>122</v>
      </c>
      <c r="F123" s="3"/>
    </row>
    <row r="124" spans="1:6" x14ac:dyDescent="0.2">
      <c r="A124" s="4" t="s">
        <v>123</v>
      </c>
      <c r="B124" s="3" t="s">
        <v>111</v>
      </c>
      <c r="C124" s="3" t="s">
        <v>119</v>
      </c>
      <c r="D124" s="3" t="s">
        <v>113</v>
      </c>
      <c r="E124" s="3" t="s">
        <v>124</v>
      </c>
      <c r="F124" s="3"/>
    </row>
    <row r="125" spans="1:6" x14ac:dyDescent="0.2">
      <c r="A125" s="4" t="s">
        <v>125</v>
      </c>
      <c r="B125" s="3" t="s">
        <v>111</v>
      </c>
      <c r="C125" s="3" t="s">
        <v>119</v>
      </c>
      <c r="D125" s="3" t="s">
        <v>51</v>
      </c>
      <c r="E125" s="3" t="s">
        <v>126</v>
      </c>
      <c r="F125" s="3"/>
    </row>
    <row r="126" spans="1:6" x14ac:dyDescent="0.2">
      <c r="A126" s="4" t="s">
        <v>127</v>
      </c>
      <c r="B126" s="3" t="s">
        <v>111</v>
      </c>
      <c r="C126" s="3" t="s">
        <v>119</v>
      </c>
      <c r="D126" s="3" t="s">
        <v>113</v>
      </c>
      <c r="E126" s="3" t="s">
        <v>128</v>
      </c>
      <c r="F126" s="3"/>
    </row>
    <row r="127" spans="1:6" x14ac:dyDescent="0.2">
      <c r="A127" s="4" t="s">
        <v>129</v>
      </c>
      <c r="B127" s="3" t="s">
        <v>111</v>
      </c>
      <c r="C127" s="3" t="s">
        <v>119</v>
      </c>
      <c r="D127" s="3" t="s">
        <v>113</v>
      </c>
      <c r="E127" s="3" t="s">
        <v>130</v>
      </c>
      <c r="F127" s="3"/>
    </row>
    <row r="128" spans="1:6" x14ac:dyDescent="0.2">
      <c r="A128" s="4" t="s">
        <v>131</v>
      </c>
      <c r="B128" s="3" t="s">
        <v>111</v>
      </c>
      <c r="C128" s="3" t="s">
        <v>119</v>
      </c>
      <c r="D128" s="3" t="s">
        <v>132</v>
      </c>
      <c r="E128" s="3" t="s">
        <v>133</v>
      </c>
      <c r="F128" s="3"/>
    </row>
    <row r="129" spans="1:6" x14ac:dyDescent="0.2">
      <c r="A129" s="4" t="s">
        <v>134</v>
      </c>
      <c r="B129" s="3" t="s">
        <v>111</v>
      </c>
      <c r="C129" s="3" t="s">
        <v>119</v>
      </c>
      <c r="D129" s="3" t="s">
        <v>51</v>
      </c>
      <c r="E129" s="3" t="s">
        <v>130</v>
      </c>
      <c r="F129" s="3"/>
    </row>
    <row r="130" spans="1:6" x14ac:dyDescent="0.2">
      <c r="A130" s="4" t="s">
        <v>135</v>
      </c>
      <c r="B130" s="3" t="s">
        <v>111</v>
      </c>
      <c r="C130" s="3" t="s">
        <v>119</v>
      </c>
      <c r="D130" s="3" t="s">
        <v>51</v>
      </c>
      <c r="E130" s="3" t="s">
        <v>136</v>
      </c>
      <c r="F130" s="3"/>
    </row>
    <row r="131" spans="1:6" x14ac:dyDescent="0.2">
      <c r="A131" s="4" t="s">
        <v>137</v>
      </c>
      <c r="B131" s="3" t="s">
        <v>111</v>
      </c>
      <c r="C131" s="3" t="s">
        <v>119</v>
      </c>
      <c r="D131" s="3" t="s">
        <v>113</v>
      </c>
      <c r="E131" s="3" t="s">
        <v>138</v>
      </c>
      <c r="F131" s="3"/>
    </row>
    <row r="132" spans="1:6" x14ac:dyDescent="0.2">
      <c r="A132" s="4" t="s">
        <v>139</v>
      </c>
      <c r="B132" s="3" t="s">
        <v>111</v>
      </c>
      <c r="C132" s="3" t="s">
        <v>119</v>
      </c>
      <c r="D132" s="3" t="s">
        <v>51</v>
      </c>
      <c r="E132" s="3" t="s">
        <v>140</v>
      </c>
      <c r="F132" s="3"/>
    </row>
    <row r="133" spans="1:6" x14ac:dyDescent="0.2">
      <c r="A133" s="4" t="s">
        <v>141</v>
      </c>
      <c r="B133" s="3" t="s">
        <v>111</v>
      </c>
      <c r="C133" s="3" t="s">
        <v>119</v>
      </c>
      <c r="D133" s="3" t="s">
        <v>113</v>
      </c>
      <c r="E133" s="3" t="s">
        <v>142</v>
      </c>
      <c r="F133" s="3"/>
    </row>
    <row r="134" spans="1:6" x14ac:dyDescent="0.2">
      <c r="A134" s="5" t="s">
        <v>143</v>
      </c>
      <c r="B134" s="3" t="s">
        <v>111</v>
      </c>
      <c r="C134" s="3" t="s">
        <v>119</v>
      </c>
      <c r="D134" s="3" t="s">
        <v>51</v>
      </c>
      <c r="E134" s="3" t="s">
        <v>144</v>
      </c>
      <c r="F134" s="3"/>
    </row>
    <row r="135" spans="1:6" x14ac:dyDescent="0.2">
      <c r="A135" s="3" t="s">
        <v>145</v>
      </c>
      <c r="B135" s="3" t="s">
        <v>111</v>
      </c>
      <c r="C135" s="3" t="s">
        <v>119</v>
      </c>
      <c r="D135" s="3" t="s">
        <v>132</v>
      </c>
      <c r="E135" s="3" t="s">
        <v>146</v>
      </c>
      <c r="F135" s="3"/>
    </row>
    <row r="136" spans="1:6" x14ac:dyDescent="0.2">
      <c r="A136" s="4" t="s">
        <v>147</v>
      </c>
      <c r="B136" s="3" t="s">
        <v>148</v>
      </c>
      <c r="C136" s="3" t="s">
        <v>149</v>
      </c>
      <c r="D136" s="3" t="s">
        <v>113</v>
      </c>
      <c r="E136" s="3" t="s">
        <v>150</v>
      </c>
      <c r="F136" s="3" t="s">
        <v>151</v>
      </c>
    </row>
    <row r="137" spans="1:6" x14ac:dyDescent="0.2">
      <c r="A137" s="4" t="s">
        <v>152</v>
      </c>
      <c r="B137" s="3" t="s">
        <v>148</v>
      </c>
      <c r="C137" s="3" t="s">
        <v>149</v>
      </c>
      <c r="D137" s="3" t="s">
        <v>132</v>
      </c>
      <c r="E137" s="3" t="s">
        <v>130</v>
      </c>
      <c r="F137" s="3" t="s">
        <v>151</v>
      </c>
    </row>
    <row r="138" spans="1:6" x14ac:dyDescent="0.2">
      <c r="A138" s="4" t="s">
        <v>153</v>
      </c>
      <c r="B138" s="3" t="s">
        <v>148</v>
      </c>
      <c r="C138" s="3" t="s">
        <v>149</v>
      </c>
      <c r="D138" s="3" t="s">
        <v>132</v>
      </c>
      <c r="E138" s="3" t="s">
        <v>146</v>
      </c>
      <c r="F138" s="3" t="s">
        <v>151</v>
      </c>
    </row>
    <row r="139" spans="1:6" x14ac:dyDescent="0.2">
      <c r="A139" s="4" t="s">
        <v>154</v>
      </c>
      <c r="B139" s="3" t="s">
        <v>148</v>
      </c>
      <c r="C139" s="3" t="s">
        <v>149</v>
      </c>
      <c r="D139" s="3" t="s">
        <v>51</v>
      </c>
      <c r="E139" s="3" t="s">
        <v>155</v>
      </c>
      <c r="F139" s="3" t="s">
        <v>151</v>
      </c>
    </row>
    <row r="140" spans="1:6" x14ac:dyDescent="0.2">
      <c r="A140" s="4" t="s">
        <v>156</v>
      </c>
      <c r="B140" s="3" t="s">
        <v>148</v>
      </c>
      <c r="C140" s="3" t="s">
        <v>149</v>
      </c>
      <c r="D140" s="3" t="s">
        <v>113</v>
      </c>
      <c r="E140" s="3" t="s">
        <v>128</v>
      </c>
      <c r="F140" s="3" t="s">
        <v>151</v>
      </c>
    </row>
    <row r="141" spans="1:6" x14ac:dyDescent="0.2">
      <c r="A141" s="4" t="s">
        <v>118</v>
      </c>
      <c r="B141" s="3" t="s">
        <v>148</v>
      </c>
      <c r="C141" s="3" t="s">
        <v>149</v>
      </c>
      <c r="D141" s="3" t="s">
        <v>113</v>
      </c>
      <c r="E141" s="3" t="s">
        <v>155</v>
      </c>
      <c r="F141" s="3" t="s">
        <v>151</v>
      </c>
    </row>
    <row r="142" spans="1:6" x14ac:dyDescent="0.2">
      <c r="A142" s="4" t="s">
        <v>157</v>
      </c>
      <c r="B142" s="3" t="s">
        <v>148</v>
      </c>
      <c r="C142" s="3" t="s">
        <v>149</v>
      </c>
      <c r="D142" s="3" t="s">
        <v>113</v>
      </c>
      <c r="E142" s="3" t="s">
        <v>158</v>
      </c>
      <c r="F142" s="3" t="s">
        <v>151</v>
      </c>
    </row>
    <row r="143" spans="1:6" x14ac:dyDescent="0.2">
      <c r="A143" s="5" t="s">
        <v>159</v>
      </c>
      <c r="B143" s="3" t="s">
        <v>148</v>
      </c>
      <c r="C143" s="3" t="s">
        <v>149</v>
      </c>
      <c r="D143" s="3" t="s">
        <v>113</v>
      </c>
      <c r="E143" s="3" t="s">
        <v>160</v>
      </c>
      <c r="F143" s="3" t="s">
        <v>151</v>
      </c>
    </row>
    <row r="144" spans="1:6" x14ac:dyDescent="0.2">
      <c r="A144" s="4" t="s">
        <v>161</v>
      </c>
      <c r="B144" s="3" t="s">
        <v>148</v>
      </c>
      <c r="C144" s="3" t="s">
        <v>149</v>
      </c>
      <c r="D144" s="3" t="s">
        <v>132</v>
      </c>
      <c r="E144" s="3" t="s">
        <v>162</v>
      </c>
      <c r="F144" s="3" t="s">
        <v>151</v>
      </c>
    </row>
    <row r="145" spans="1:6" x14ac:dyDescent="0.2">
      <c r="A145" s="4" t="s">
        <v>163</v>
      </c>
      <c r="B145" s="3" t="s">
        <v>148</v>
      </c>
      <c r="C145" s="3" t="s">
        <v>149</v>
      </c>
      <c r="D145" s="3" t="s">
        <v>51</v>
      </c>
      <c r="E145" s="3" t="s">
        <v>164</v>
      </c>
      <c r="F145" s="3" t="s">
        <v>151</v>
      </c>
    </row>
    <row r="146" spans="1:6" x14ac:dyDescent="0.2">
      <c r="A146" s="4" t="s">
        <v>165</v>
      </c>
      <c r="B146" s="3" t="s">
        <v>148</v>
      </c>
      <c r="C146" s="3" t="s">
        <v>149</v>
      </c>
      <c r="D146" s="3" t="s">
        <v>113</v>
      </c>
      <c r="E146" s="3" t="s">
        <v>114</v>
      </c>
      <c r="F146" s="3" t="s">
        <v>151</v>
      </c>
    </row>
    <row r="147" spans="1:6" x14ac:dyDescent="0.2">
      <c r="A147" s="4" t="s">
        <v>166</v>
      </c>
      <c r="B147" s="3" t="s">
        <v>148</v>
      </c>
      <c r="C147" s="3" t="s">
        <v>149</v>
      </c>
      <c r="D147" s="3" t="s">
        <v>113</v>
      </c>
      <c r="E147" s="3" t="s">
        <v>160</v>
      </c>
      <c r="F147" s="3" t="s">
        <v>151</v>
      </c>
    </row>
    <row r="148" spans="1:6" x14ac:dyDescent="0.2">
      <c r="A148" s="5" t="s">
        <v>167</v>
      </c>
      <c r="B148" s="3" t="s">
        <v>148</v>
      </c>
      <c r="C148" s="3" t="s">
        <v>149</v>
      </c>
      <c r="D148" s="3" t="s">
        <v>132</v>
      </c>
      <c r="E148" s="3" t="s">
        <v>146</v>
      </c>
      <c r="F148" s="3" t="s">
        <v>151</v>
      </c>
    </row>
    <row r="149" spans="1:6" x14ac:dyDescent="0.2">
      <c r="A149" s="5" t="s">
        <v>168</v>
      </c>
      <c r="B149" s="3" t="s">
        <v>148</v>
      </c>
      <c r="C149" s="3" t="s">
        <v>149</v>
      </c>
      <c r="D149" s="3" t="s">
        <v>132</v>
      </c>
      <c r="E149" s="3" t="s">
        <v>160</v>
      </c>
      <c r="F149" s="3" t="s">
        <v>151</v>
      </c>
    </row>
    <row r="150" spans="1:6" x14ac:dyDescent="0.2">
      <c r="A150" s="3" t="s">
        <v>169</v>
      </c>
      <c r="B150" s="3" t="s">
        <v>148</v>
      </c>
      <c r="C150" s="3" t="s">
        <v>149</v>
      </c>
      <c r="D150" s="3" t="s">
        <v>113</v>
      </c>
      <c r="E150" s="3" t="s">
        <v>170</v>
      </c>
      <c r="F150" s="3" t="s">
        <v>151</v>
      </c>
    </row>
    <row r="151" spans="1:6" x14ac:dyDescent="0.2">
      <c r="A151" s="3" t="s">
        <v>171</v>
      </c>
      <c r="B151" s="3" t="s">
        <v>148</v>
      </c>
      <c r="C151" s="3" t="s">
        <v>149</v>
      </c>
      <c r="D151" s="3" t="s">
        <v>113</v>
      </c>
      <c r="E151" s="3" t="s">
        <v>160</v>
      </c>
      <c r="F151" s="3" t="s">
        <v>151</v>
      </c>
    </row>
    <row r="152" spans="1:6" x14ac:dyDescent="0.2">
      <c r="A152" s="3" t="s">
        <v>172</v>
      </c>
      <c r="B152" s="3" t="s">
        <v>148</v>
      </c>
      <c r="C152" s="3" t="s">
        <v>149</v>
      </c>
      <c r="D152" s="3" t="s">
        <v>113</v>
      </c>
      <c r="E152" s="3" t="s">
        <v>160</v>
      </c>
      <c r="F152" s="3" t="s">
        <v>151</v>
      </c>
    </row>
    <row r="153" spans="1:6" x14ac:dyDescent="0.2">
      <c r="A153" s="3" t="s">
        <v>173</v>
      </c>
      <c r="B153" s="3" t="s">
        <v>148</v>
      </c>
      <c r="C153" s="3" t="s">
        <v>149</v>
      </c>
      <c r="D153" s="3" t="s">
        <v>113</v>
      </c>
      <c r="E153" s="3" t="s">
        <v>160</v>
      </c>
      <c r="F153" s="3" t="s">
        <v>151</v>
      </c>
    </row>
    <row r="154" spans="1:6" x14ac:dyDescent="0.2">
      <c r="A154" s="3" t="s">
        <v>174</v>
      </c>
      <c r="B154" s="3" t="s">
        <v>148</v>
      </c>
      <c r="C154" s="3" t="s">
        <v>149</v>
      </c>
      <c r="D154" s="3" t="s">
        <v>113</v>
      </c>
      <c r="E154" s="3" t="s">
        <v>128</v>
      </c>
      <c r="F154" s="3" t="s">
        <v>151</v>
      </c>
    </row>
    <row r="155" spans="1:6" x14ac:dyDescent="0.2">
      <c r="A155" s="5" t="s">
        <v>134</v>
      </c>
      <c r="B155" s="3" t="s">
        <v>148</v>
      </c>
      <c r="C155" s="3" t="s">
        <v>149</v>
      </c>
      <c r="D155" s="3" t="s">
        <v>113</v>
      </c>
      <c r="E155" s="3" t="s">
        <v>130</v>
      </c>
      <c r="F155" s="3" t="s">
        <v>151</v>
      </c>
    </row>
    <row r="156" spans="1:6" x14ac:dyDescent="0.2">
      <c r="A156" s="4" t="s">
        <v>175</v>
      </c>
      <c r="B156" s="3" t="s">
        <v>148</v>
      </c>
      <c r="C156" s="3" t="s">
        <v>149</v>
      </c>
      <c r="D156" s="3" t="s">
        <v>113</v>
      </c>
      <c r="E156" s="3" t="s">
        <v>130</v>
      </c>
      <c r="F156" s="3" t="s">
        <v>151</v>
      </c>
    </row>
    <row r="157" spans="1:6" x14ac:dyDescent="0.2">
      <c r="A157" s="3" t="s">
        <v>176</v>
      </c>
      <c r="B157" s="3" t="s">
        <v>148</v>
      </c>
      <c r="C157" s="3" t="s">
        <v>149</v>
      </c>
      <c r="D157" s="3" t="s">
        <v>113</v>
      </c>
      <c r="E157" s="3" t="s">
        <v>128</v>
      </c>
      <c r="F157" s="3" t="s">
        <v>151</v>
      </c>
    </row>
    <row r="158" spans="1:6" x14ac:dyDescent="0.2">
      <c r="A158" s="4" t="s">
        <v>177</v>
      </c>
      <c r="B158" s="3" t="s">
        <v>148</v>
      </c>
      <c r="C158" s="3" t="s">
        <v>149</v>
      </c>
      <c r="D158" s="3" t="s">
        <v>113</v>
      </c>
      <c r="E158" s="3" t="s">
        <v>146</v>
      </c>
      <c r="F158" s="3" t="s">
        <v>151</v>
      </c>
    </row>
    <row r="159" spans="1:6" x14ac:dyDescent="0.2">
      <c r="A159" s="4" t="s">
        <v>178</v>
      </c>
      <c r="B159" s="3" t="s">
        <v>148</v>
      </c>
      <c r="C159" s="3" t="s">
        <v>149</v>
      </c>
      <c r="D159" s="3" t="s">
        <v>179</v>
      </c>
      <c r="E159" s="3" t="s">
        <v>128</v>
      </c>
      <c r="F159" s="3" t="s">
        <v>151</v>
      </c>
    </row>
    <row r="160" spans="1:6" x14ac:dyDescent="0.2">
      <c r="A160" s="4" t="s">
        <v>178</v>
      </c>
      <c r="B160" s="3" t="s">
        <v>148</v>
      </c>
      <c r="C160" s="3" t="s">
        <v>149</v>
      </c>
      <c r="D160" s="3" t="s">
        <v>113</v>
      </c>
      <c r="E160" s="3" t="s">
        <v>128</v>
      </c>
      <c r="F160" s="3" t="s">
        <v>151</v>
      </c>
    </row>
    <row r="161" spans="1:6" x14ac:dyDescent="0.2">
      <c r="A161" s="3" t="s">
        <v>180</v>
      </c>
      <c r="B161" s="3" t="s">
        <v>148</v>
      </c>
      <c r="C161" s="3" t="s">
        <v>149</v>
      </c>
      <c r="D161" s="3" t="s">
        <v>51</v>
      </c>
      <c r="E161" s="3" t="s">
        <v>181</v>
      </c>
      <c r="F161" s="3" t="s">
        <v>151</v>
      </c>
    </row>
    <row r="162" spans="1:6" x14ac:dyDescent="0.2">
      <c r="A162" s="3" t="s">
        <v>180</v>
      </c>
      <c r="B162" s="3" t="s">
        <v>148</v>
      </c>
      <c r="C162" s="3" t="s">
        <v>149</v>
      </c>
      <c r="D162" s="3" t="s">
        <v>113</v>
      </c>
      <c r="E162" s="3" t="s">
        <v>128</v>
      </c>
      <c r="F162" s="3" t="s">
        <v>151</v>
      </c>
    </row>
    <row r="163" spans="1:6" x14ac:dyDescent="0.2">
      <c r="A163" s="3" t="s">
        <v>182</v>
      </c>
      <c r="B163" s="3" t="s">
        <v>148</v>
      </c>
      <c r="C163" s="3" t="s">
        <v>149</v>
      </c>
      <c r="D163" s="3" t="s">
        <v>113</v>
      </c>
      <c r="E163" s="3" t="s">
        <v>160</v>
      </c>
      <c r="F163" s="3" t="s">
        <v>151</v>
      </c>
    </row>
    <row r="164" spans="1:6" x14ac:dyDescent="0.2">
      <c r="A164" s="4" t="s">
        <v>183</v>
      </c>
      <c r="B164" s="3" t="s">
        <v>148</v>
      </c>
      <c r="C164" s="3" t="s">
        <v>149</v>
      </c>
      <c r="D164" s="3" t="s">
        <v>113</v>
      </c>
      <c r="E164" s="3" t="s">
        <v>146</v>
      </c>
      <c r="F164" s="3" t="s">
        <v>151</v>
      </c>
    </row>
    <row r="165" spans="1:6" x14ac:dyDescent="0.2">
      <c r="A165" s="4" t="s">
        <v>184</v>
      </c>
      <c r="B165" s="3" t="s">
        <v>148</v>
      </c>
      <c r="C165" s="3" t="s">
        <v>149</v>
      </c>
      <c r="D165" s="3" t="s">
        <v>113</v>
      </c>
      <c r="E165" s="3" t="s">
        <v>185</v>
      </c>
      <c r="F165" s="3" t="s">
        <v>151</v>
      </c>
    </row>
    <row r="166" spans="1:6" x14ac:dyDescent="0.2">
      <c r="A166" s="4" t="s">
        <v>186</v>
      </c>
      <c r="B166" s="3" t="s">
        <v>148</v>
      </c>
      <c r="C166" s="3" t="s">
        <v>149</v>
      </c>
      <c r="D166" s="3" t="s">
        <v>113</v>
      </c>
      <c r="E166" s="3" t="s">
        <v>187</v>
      </c>
      <c r="F166" s="3" t="s">
        <v>151</v>
      </c>
    </row>
    <row r="167" spans="1:6" x14ac:dyDescent="0.2">
      <c r="A167" s="5" t="s">
        <v>188</v>
      </c>
      <c r="B167" s="3" t="s">
        <v>148</v>
      </c>
      <c r="C167" s="3" t="s">
        <v>149</v>
      </c>
      <c r="D167" s="3" t="s">
        <v>113</v>
      </c>
      <c r="E167" s="3" t="s">
        <v>160</v>
      </c>
      <c r="F167" s="3" t="s">
        <v>151</v>
      </c>
    </row>
    <row r="168" spans="1:6" x14ac:dyDescent="0.2">
      <c r="A168" s="3" t="s">
        <v>189</v>
      </c>
      <c r="B168" s="3" t="s">
        <v>148</v>
      </c>
      <c r="C168" s="3" t="s">
        <v>149</v>
      </c>
      <c r="D168" s="3" t="s">
        <v>132</v>
      </c>
      <c r="E168" s="3" t="s">
        <v>146</v>
      </c>
      <c r="F168" s="3" t="s">
        <v>151</v>
      </c>
    </row>
    <row r="169" spans="1:6" x14ac:dyDescent="0.2">
      <c r="A169" s="3" t="s">
        <v>190</v>
      </c>
      <c r="B169" s="3" t="s">
        <v>148</v>
      </c>
      <c r="C169" s="3" t="s">
        <v>149</v>
      </c>
      <c r="D169" s="3" t="s">
        <v>113</v>
      </c>
      <c r="E169" s="3" t="s">
        <v>130</v>
      </c>
      <c r="F169" s="3" t="s">
        <v>151</v>
      </c>
    </row>
    <row r="170" spans="1:6" x14ac:dyDescent="0.2">
      <c r="A170" s="4" t="s">
        <v>191</v>
      </c>
      <c r="B170" s="3" t="s">
        <v>148</v>
      </c>
      <c r="C170" s="3" t="s">
        <v>149</v>
      </c>
      <c r="D170" s="3" t="s">
        <v>113</v>
      </c>
      <c r="E170" s="3" t="s">
        <v>192</v>
      </c>
      <c r="F170" s="3" t="s">
        <v>151</v>
      </c>
    </row>
    <row r="171" spans="1:6" x14ac:dyDescent="0.2">
      <c r="A171" s="5" t="s">
        <v>193</v>
      </c>
      <c r="B171" s="3" t="s">
        <v>148</v>
      </c>
      <c r="C171" s="3" t="s">
        <v>149</v>
      </c>
      <c r="D171" s="3" t="s">
        <v>113</v>
      </c>
      <c r="E171" s="3" t="s">
        <v>158</v>
      </c>
      <c r="F171" s="3" t="s">
        <v>151</v>
      </c>
    </row>
    <row r="172" spans="1:6" x14ac:dyDescent="0.2">
      <c r="A172" s="5" t="s">
        <v>194</v>
      </c>
      <c r="B172" s="3" t="s">
        <v>148</v>
      </c>
      <c r="C172" s="3" t="s">
        <v>149</v>
      </c>
      <c r="D172" s="3" t="s">
        <v>113</v>
      </c>
      <c r="E172" s="3" t="s">
        <v>195</v>
      </c>
      <c r="F172" s="3" t="s">
        <v>151</v>
      </c>
    </row>
    <row r="173" spans="1:6" x14ac:dyDescent="0.2">
      <c r="A173" s="5" t="s">
        <v>196</v>
      </c>
      <c r="B173" s="3" t="s">
        <v>148</v>
      </c>
      <c r="C173" s="3" t="s">
        <v>149</v>
      </c>
      <c r="D173" s="3" t="s">
        <v>132</v>
      </c>
      <c r="E173" s="3" t="s">
        <v>146</v>
      </c>
      <c r="F173" s="3" t="s">
        <v>151</v>
      </c>
    </row>
    <row r="174" spans="1:6" x14ac:dyDescent="0.2">
      <c r="A174" s="3" t="s">
        <v>197</v>
      </c>
      <c r="B174" s="3" t="s">
        <v>148</v>
      </c>
      <c r="C174" s="3" t="s">
        <v>149</v>
      </c>
      <c r="D174" s="3" t="s">
        <v>113</v>
      </c>
      <c r="E174" s="3" t="s">
        <v>130</v>
      </c>
      <c r="F174" s="3" t="s">
        <v>151</v>
      </c>
    </row>
    <row r="175" spans="1:6" x14ac:dyDescent="0.2">
      <c r="A175" s="3" t="s">
        <v>198</v>
      </c>
      <c r="B175" s="3" t="s">
        <v>148</v>
      </c>
      <c r="C175" s="3" t="s">
        <v>149</v>
      </c>
      <c r="D175" s="3" t="s">
        <v>113</v>
      </c>
      <c r="E175" s="3" t="s">
        <v>146</v>
      </c>
      <c r="F175" s="3" t="s">
        <v>151</v>
      </c>
    </row>
    <row r="176" spans="1:6" x14ac:dyDescent="0.2">
      <c r="A176" s="4" t="s">
        <v>199</v>
      </c>
      <c r="B176" s="3" t="s">
        <v>148</v>
      </c>
      <c r="C176" s="3" t="s">
        <v>149</v>
      </c>
      <c r="D176" s="3" t="s">
        <v>132</v>
      </c>
      <c r="E176" s="3" t="s">
        <v>160</v>
      </c>
      <c r="F176" s="3" t="s">
        <v>151</v>
      </c>
    </row>
    <row r="177" spans="1:6" x14ac:dyDescent="0.2">
      <c r="A177" s="4" t="s">
        <v>200</v>
      </c>
      <c r="B177" s="3" t="s">
        <v>148</v>
      </c>
      <c r="C177" s="3" t="s">
        <v>149</v>
      </c>
      <c r="D177" s="3" t="s">
        <v>113</v>
      </c>
      <c r="E177" s="3" t="s">
        <v>185</v>
      </c>
      <c r="F177" s="3" t="s">
        <v>151</v>
      </c>
    </row>
    <row r="178" spans="1:6" x14ac:dyDescent="0.2">
      <c r="A178" s="4" t="s">
        <v>201</v>
      </c>
      <c r="B178" s="3" t="s">
        <v>148</v>
      </c>
      <c r="C178" s="3" t="s">
        <v>149</v>
      </c>
      <c r="D178" s="3" t="s">
        <v>132</v>
      </c>
      <c r="E178" s="3" t="s">
        <v>146</v>
      </c>
      <c r="F178" s="3" t="s">
        <v>151</v>
      </c>
    </row>
    <row r="179" spans="1:6" x14ac:dyDescent="0.2">
      <c r="A179" s="4" t="s">
        <v>202</v>
      </c>
      <c r="B179" s="3" t="s">
        <v>148</v>
      </c>
      <c r="C179" s="3" t="s">
        <v>149</v>
      </c>
      <c r="D179" s="3" t="s">
        <v>113</v>
      </c>
      <c r="E179" s="3" t="s">
        <v>130</v>
      </c>
      <c r="F179" s="3" t="s">
        <v>151</v>
      </c>
    </row>
    <row r="180" spans="1:6" x14ac:dyDescent="0.2">
      <c r="A180" s="4" t="s">
        <v>203</v>
      </c>
      <c r="B180" s="3" t="s">
        <v>148</v>
      </c>
      <c r="C180" s="3" t="s">
        <v>149</v>
      </c>
      <c r="D180" s="3" t="s">
        <v>113</v>
      </c>
      <c r="E180" s="3" t="s">
        <v>160</v>
      </c>
      <c r="F180" s="3" t="s">
        <v>151</v>
      </c>
    </row>
    <row r="181" spans="1:6" x14ac:dyDescent="0.2">
      <c r="A181" s="5" t="s">
        <v>204</v>
      </c>
      <c r="B181" s="3" t="s">
        <v>148</v>
      </c>
      <c r="C181" s="3" t="s">
        <v>149</v>
      </c>
      <c r="D181" s="3" t="s">
        <v>113</v>
      </c>
      <c r="E181" s="3" t="s">
        <v>130</v>
      </c>
      <c r="F181" s="3" t="s">
        <v>151</v>
      </c>
    </row>
    <row r="182" spans="1:6" x14ac:dyDescent="0.2">
      <c r="A182" s="4" t="s">
        <v>205</v>
      </c>
      <c r="B182" s="3" t="s">
        <v>148</v>
      </c>
      <c r="C182" s="3" t="s">
        <v>149</v>
      </c>
      <c r="D182" s="3" t="s">
        <v>132</v>
      </c>
      <c r="E182" s="3" t="s">
        <v>126</v>
      </c>
      <c r="F182" s="3" t="s">
        <v>151</v>
      </c>
    </row>
    <row r="183" spans="1:6" x14ac:dyDescent="0.2">
      <c r="A183" s="4" t="s">
        <v>206</v>
      </c>
      <c r="B183" s="3" t="s">
        <v>148</v>
      </c>
      <c r="C183" s="3" t="s">
        <v>149</v>
      </c>
      <c r="D183" s="3" t="s">
        <v>113</v>
      </c>
      <c r="E183" s="3" t="s">
        <v>130</v>
      </c>
      <c r="F183" s="3" t="s">
        <v>151</v>
      </c>
    </row>
    <row r="184" spans="1:6" x14ac:dyDescent="0.2">
      <c r="A184" s="3" t="s">
        <v>207</v>
      </c>
      <c r="B184" s="3" t="s">
        <v>148</v>
      </c>
      <c r="C184" s="3" t="s">
        <v>149</v>
      </c>
      <c r="D184" s="3" t="s">
        <v>132</v>
      </c>
      <c r="E184" s="3" t="s">
        <v>140</v>
      </c>
      <c r="F184" s="3" t="s">
        <v>151</v>
      </c>
    </row>
    <row r="185" spans="1:6" x14ac:dyDescent="0.2">
      <c r="A185" s="4" t="s">
        <v>208</v>
      </c>
      <c r="B185" s="3" t="s">
        <v>148</v>
      </c>
      <c r="C185" s="3" t="s">
        <v>149</v>
      </c>
      <c r="D185" s="3" t="s">
        <v>113</v>
      </c>
      <c r="E185" s="3" t="s">
        <v>187</v>
      </c>
      <c r="F185" s="3" t="s">
        <v>151</v>
      </c>
    </row>
    <row r="186" spans="1:6" x14ac:dyDescent="0.2">
      <c r="A186" s="3" t="s">
        <v>209</v>
      </c>
      <c r="B186" s="3" t="s">
        <v>148</v>
      </c>
      <c r="C186" s="3" t="s">
        <v>149</v>
      </c>
      <c r="D186" s="3" t="s">
        <v>132</v>
      </c>
      <c r="E186" s="3" t="s">
        <v>146</v>
      </c>
      <c r="F186" s="3" t="s">
        <v>151</v>
      </c>
    </row>
    <row r="187" spans="1:6" x14ac:dyDescent="0.2">
      <c r="A187" s="5" t="s">
        <v>210</v>
      </c>
      <c r="B187" s="3" t="s">
        <v>148</v>
      </c>
      <c r="C187" s="3" t="s">
        <v>149</v>
      </c>
      <c r="D187" s="3" t="s">
        <v>51</v>
      </c>
      <c r="E187" s="3" t="s">
        <v>211</v>
      </c>
      <c r="F187" s="3" t="s">
        <v>151</v>
      </c>
    </row>
    <row r="188" spans="1:6" x14ac:dyDescent="0.2">
      <c r="A188" s="5" t="s">
        <v>212</v>
      </c>
      <c r="B188" s="3" t="s">
        <v>148</v>
      </c>
      <c r="C188" s="3" t="s">
        <v>149</v>
      </c>
      <c r="D188" s="3" t="s">
        <v>113</v>
      </c>
      <c r="E188" s="3" t="s">
        <v>213</v>
      </c>
      <c r="F188" s="3" t="s">
        <v>151</v>
      </c>
    </row>
    <row r="189" spans="1:6" x14ac:dyDescent="0.2">
      <c r="A189" s="5" t="s">
        <v>214</v>
      </c>
      <c r="B189" s="3" t="s">
        <v>148</v>
      </c>
      <c r="C189" s="3" t="s">
        <v>149</v>
      </c>
      <c r="D189" s="3" t="s">
        <v>113</v>
      </c>
      <c r="E189" s="3" t="s">
        <v>130</v>
      </c>
      <c r="F189" s="3" t="s">
        <v>151</v>
      </c>
    </row>
    <row r="190" spans="1:6" x14ac:dyDescent="0.2">
      <c r="A190" s="5" t="s">
        <v>215</v>
      </c>
      <c r="B190" s="3" t="s">
        <v>148</v>
      </c>
      <c r="C190" s="3" t="s">
        <v>149</v>
      </c>
      <c r="D190" s="3" t="s">
        <v>113</v>
      </c>
      <c r="E190" s="3" t="s">
        <v>130</v>
      </c>
      <c r="F190" s="3" t="s">
        <v>151</v>
      </c>
    </row>
    <row r="191" spans="1:6" x14ac:dyDescent="0.2">
      <c r="A191" s="3" t="s">
        <v>216</v>
      </c>
      <c r="B191" s="3" t="s">
        <v>148</v>
      </c>
      <c r="C191" s="3" t="s">
        <v>149</v>
      </c>
      <c r="D191" s="3" t="s">
        <v>113</v>
      </c>
      <c r="E191" s="3" t="s">
        <v>130</v>
      </c>
      <c r="F191" s="3" t="s">
        <v>151</v>
      </c>
    </row>
    <row r="192" spans="1:6" x14ac:dyDescent="0.2">
      <c r="A192" s="4" t="s">
        <v>217</v>
      </c>
      <c r="B192" s="3" t="s">
        <v>148</v>
      </c>
      <c r="C192" s="3" t="s">
        <v>149</v>
      </c>
      <c r="D192" s="3" t="s">
        <v>132</v>
      </c>
      <c r="E192" s="3" t="s">
        <v>146</v>
      </c>
      <c r="F192" s="3" t="s">
        <v>151</v>
      </c>
    </row>
    <row r="193" spans="1:6" x14ac:dyDescent="0.2">
      <c r="A193" s="4" t="s">
        <v>218</v>
      </c>
      <c r="B193" s="3" t="s">
        <v>148</v>
      </c>
      <c r="C193" s="3" t="s">
        <v>149</v>
      </c>
      <c r="D193" s="3" t="s">
        <v>113</v>
      </c>
      <c r="E193" s="3" t="s">
        <v>133</v>
      </c>
      <c r="F193" s="3" t="s">
        <v>151</v>
      </c>
    </row>
    <row r="194" spans="1:6" x14ac:dyDescent="0.2">
      <c r="A194" s="5" t="s">
        <v>219</v>
      </c>
      <c r="B194" s="3" t="s">
        <v>148</v>
      </c>
      <c r="C194" s="3" t="s">
        <v>149</v>
      </c>
      <c r="D194" s="3" t="s">
        <v>113</v>
      </c>
      <c r="E194" s="3" t="s">
        <v>128</v>
      </c>
      <c r="F194" s="3" t="s">
        <v>151</v>
      </c>
    </row>
    <row r="195" spans="1:6" x14ac:dyDescent="0.2">
      <c r="A195" s="4" t="s">
        <v>220</v>
      </c>
      <c r="B195" s="3" t="s">
        <v>148</v>
      </c>
      <c r="C195" s="3" t="s">
        <v>149</v>
      </c>
      <c r="D195" s="3" t="s">
        <v>132</v>
      </c>
      <c r="E195" s="3" t="s">
        <v>140</v>
      </c>
      <c r="F195" s="3" t="s">
        <v>151</v>
      </c>
    </row>
    <row r="196" spans="1:6" x14ac:dyDescent="0.2">
      <c r="A196" s="3" t="s">
        <v>221</v>
      </c>
      <c r="B196" s="3" t="s">
        <v>148</v>
      </c>
      <c r="C196" s="3" t="s">
        <v>149</v>
      </c>
      <c r="D196" s="3" t="s">
        <v>113</v>
      </c>
      <c r="E196" s="3" t="s">
        <v>222</v>
      </c>
      <c r="F196" s="3" t="s">
        <v>151</v>
      </c>
    </row>
    <row r="197" spans="1:6" x14ac:dyDescent="0.2">
      <c r="A197" s="4" t="s">
        <v>223</v>
      </c>
      <c r="B197" s="3" t="s">
        <v>148</v>
      </c>
      <c r="C197" s="3" t="s">
        <v>149</v>
      </c>
      <c r="D197" s="3" t="s">
        <v>113</v>
      </c>
      <c r="E197" s="3" t="s">
        <v>128</v>
      </c>
      <c r="F197" s="3" t="s">
        <v>151</v>
      </c>
    </row>
    <row r="198" spans="1:6" x14ac:dyDescent="0.2">
      <c r="A198" s="3" t="s">
        <v>224</v>
      </c>
      <c r="B198" s="3" t="s">
        <v>148</v>
      </c>
      <c r="C198" s="3" t="s">
        <v>149</v>
      </c>
      <c r="D198" s="3" t="s">
        <v>225</v>
      </c>
      <c r="E198" s="3" t="s">
        <v>187</v>
      </c>
      <c r="F198" s="3" t="s">
        <v>151</v>
      </c>
    </row>
    <row r="199" spans="1:6" x14ac:dyDescent="0.2">
      <c r="A199" s="3" t="s">
        <v>226</v>
      </c>
      <c r="B199" s="3" t="s">
        <v>148</v>
      </c>
      <c r="C199" s="3" t="s">
        <v>149</v>
      </c>
      <c r="D199" s="3" t="s">
        <v>113</v>
      </c>
      <c r="E199" s="3" t="s">
        <v>130</v>
      </c>
      <c r="F199" s="3" t="s">
        <v>151</v>
      </c>
    </row>
    <row r="200" spans="1:6" x14ac:dyDescent="0.2">
      <c r="A200" s="4" t="s">
        <v>227</v>
      </c>
      <c r="B200" s="3" t="s">
        <v>228</v>
      </c>
      <c r="C200" s="3" t="s">
        <v>149</v>
      </c>
      <c r="D200" s="3" t="s">
        <v>51</v>
      </c>
      <c r="E200" s="3" t="s">
        <v>229</v>
      </c>
      <c r="F200" s="3" t="s">
        <v>151</v>
      </c>
    </row>
    <row r="201" spans="1:6" x14ac:dyDescent="0.2">
      <c r="A201" s="4" t="s">
        <v>230</v>
      </c>
      <c r="B201" s="3" t="s">
        <v>228</v>
      </c>
      <c r="C201" s="3" t="s">
        <v>149</v>
      </c>
      <c r="D201" s="3" t="s">
        <v>51</v>
      </c>
      <c r="E201" s="3" t="s">
        <v>229</v>
      </c>
      <c r="F201" s="3" t="s">
        <v>151</v>
      </c>
    </row>
    <row r="202" spans="1:6" x14ac:dyDescent="0.2">
      <c r="A202" s="4" t="s">
        <v>231</v>
      </c>
      <c r="B202" s="3" t="s">
        <v>228</v>
      </c>
      <c r="C202" s="3" t="s">
        <v>149</v>
      </c>
      <c r="D202" s="3" t="s">
        <v>51</v>
      </c>
      <c r="E202" s="3" t="s">
        <v>232</v>
      </c>
      <c r="F202" s="3" t="s">
        <v>151</v>
      </c>
    </row>
    <row r="203" spans="1:6" x14ac:dyDescent="0.2">
      <c r="A203" s="4" t="s">
        <v>233</v>
      </c>
      <c r="B203" s="3" t="s">
        <v>228</v>
      </c>
      <c r="C203" s="3" t="s">
        <v>149</v>
      </c>
      <c r="D203" s="3" t="s">
        <v>51</v>
      </c>
      <c r="E203" s="3" t="s">
        <v>234</v>
      </c>
      <c r="F203" s="3" t="s">
        <v>151</v>
      </c>
    </row>
    <row r="204" spans="1:6" x14ac:dyDescent="0.2">
      <c r="A204" s="4" t="s">
        <v>235</v>
      </c>
      <c r="B204" s="3" t="s">
        <v>228</v>
      </c>
      <c r="C204" s="3" t="s">
        <v>149</v>
      </c>
      <c r="D204" s="3" t="s">
        <v>51</v>
      </c>
      <c r="E204" s="3" t="s">
        <v>236</v>
      </c>
      <c r="F204" s="3" t="s">
        <v>151</v>
      </c>
    </row>
    <row r="205" spans="1:6" x14ac:dyDescent="0.2">
      <c r="A205" s="5" t="s">
        <v>237</v>
      </c>
      <c r="B205" s="3" t="s">
        <v>228</v>
      </c>
      <c r="C205" s="3" t="s">
        <v>149</v>
      </c>
      <c r="D205" s="3" t="s">
        <v>51</v>
      </c>
      <c r="E205" s="3" t="s">
        <v>236</v>
      </c>
      <c r="F205" s="3" t="s">
        <v>151</v>
      </c>
    </row>
    <row r="206" spans="1:6" x14ac:dyDescent="0.2">
      <c r="A206" s="4" t="s">
        <v>238</v>
      </c>
      <c r="B206" s="3" t="s">
        <v>228</v>
      </c>
      <c r="C206" s="3" t="s">
        <v>149</v>
      </c>
      <c r="D206" s="3" t="s">
        <v>51</v>
      </c>
      <c r="E206" s="3" t="s">
        <v>239</v>
      </c>
      <c r="F206" s="3" t="s">
        <v>151</v>
      </c>
    </row>
    <row r="207" spans="1:6" x14ac:dyDescent="0.2">
      <c r="A207" s="4" t="s">
        <v>240</v>
      </c>
      <c r="B207" s="3" t="s">
        <v>228</v>
      </c>
      <c r="C207" s="3" t="s">
        <v>149</v>
      </c>
      <c r="D207" s="3" t="s">
        <v>51</v>
      </c>
      <c r="E207" s="3" t="s">
        <v>234</v>
      </c>
      <c r="F207" s="3" t="s">
        <v>151</v>
      </c>
    </row>
    <row r="208" spans="1:6" x14ac:dyDescent="0.2">
      <c r="A208" s="4" t="s">
        <v>241</v>
      </c>
      <c r="B208" s="3" t="s">
        <v>228</v>
      </c>
      <c r="C208" s="3" t="s">
        <v>149</v>
      </c>
      <c r="D208" s="3" t="s">
        <v>51</v>
      </c>
      <c r="E208" s="3" t="s">
        <v>239</v>
      </c>
      <c r="F208" s="3" t="s">
        <v>151</v>
      </c>
    </row>
    <row r="209" spans="1:6" x14ac:dyDescent="0.2">
      <c r="A209" s="4" t="s">
        <v>242</v>
      </c>
      <c r="B209" s="3" t="s">
        <v>228</v>
      </c>
      <c r="C209" s="3" t="s">
        <v>149</v>
      </c>
      <c r="D209" s="3" t="s">
        <v>51</v>
      </c>
      <c r="E209" s="3" t="s">
        <v>234</v>
      </c>
      <c r="F209" s="3" t="s">
        <v>151</v>
      </c>
    </row>
    <row r="210" spans="1:6" x14ac:dyDescent="0.2">
      <c r="A210" s="4" t="s">
        <v>243</v>
      </c>
      <c r="B210" s="3" t="s">
        <v>228</v>
      </c>
      <c r="C210" s="3" t="s">
        <v>149</v>
      </c>
      <c r="D210" s="3" t="s">
        <v>51</v>
      </c>
      <c r="E210" s="3" t="s">
        <v>244</v>
      </c>
      <c r="F210" s="3" t="s">
        <v>151</v>
      </c>
    </row>
    <row r="211" spans="1:6" x14ac:dyDescent="0.2">
      <c r="A211" s="4" t="s">
        <v>245</v>
      </c>
      <c r="B211" s="3" t="s">
        <v>228</v>
      </c>
      <c r="C211" s="3" t="s">
        <v>149</v>
      </c>
      <c r="D211" s="3" t="s">
        <v>51</v>
      </c>
      <c r="E211" s="3" t="s">
        <v>229</v>
      </c>
      <c r="F211" s="3" t="s">
        <v>151</v>
      </c>
    </row>
    <row r="212" spans="1:6" x14ac:dyDescent="0.2">
      <c r="A212" s="5" t="s">
        <v>246</v>
      </c>
      <c r="B212" s="3" t="s">
        <v>228</v>
      </c>
      <c r="C212" s="3" t="s">
        <v>149</v>
      </c>
      <c r="D212" s="3" t="s">
        <v>51</v>
      </c>
      <c r="E212" s="3" t="s">
        <v>239</v>
      </c>
      <c r="F212" s="3" t="s">
        <v>151</v>
      </c>
    </row>
    <row r="213" spans="1:6" x14ac:dyDescent="0.2">
      <c r="A213" s="4" t="s">
        <v>247</v>
      </c>
      <c r="B213" s="3" t="s">
        <v>228</v>
      </c>
      <c r="C213" s="3" t="s">
        <v>149</v>
      </c>
      <c r="D213" s="3" t="s">
        <v>51</v>
      </c>
      <c r="E213" s="3" t="s">
        <v>248</v>
      </c>
      <c r="F213" s="3" t="s">
        <v>151</v>
      </c>
    </row>
    <row r="214" spans="1:6" x14ac:dyDescent="0.2">
      <c r="A214" s="4" t="s">
        <v>249</v>
      </c>
      <c r="B214" s="3" t="s">
        <v>228</v>
      </c>
      <c r="C214" s="3" t="s">
        <v>149</v>
      </c>
      <c r="D214" s="3" t="s">
        <v>51</v>
      </c>
      <c r="E214" s="3" t="s">
        <v>250</v>
      </c>
      <c r="F214" s="3" t="s">
        <v>151</v>
      </c>
    </row>
    <row r="215" spans="1:6" x14ac:dyDescent="0.2">
      <c r="A215" s="3" t="s">
        <v>251</v>
      </c>
      <c r="B215" s="3" t="s">
        <v>228</v>
      </c>
      <c r="C215" s="3" t="s">
        <v>149</v>
      </c>
      <c r="D215" s="3" t="s">
        <v>51</v>
      </c>
      <c r="E215" s="3" t="s">
        <v>252</v>
      </c>
      <c r="F215" s="3" t="s">
        <v>151</v>
      </c>
    </row>
    <row r="216" spans="1:6" x14ac:dyDescent="0.2">
      <c r="A216" s="4" t="s">
        <v>253</v>
      </c>
      <c r="B216" s="3" t="s">
        <v>228</v>
      </c>
      <c r="C216" s="3" t="s">
        <v>149</v>
      </c>
      <c r="D216" s="3" t="s">
        <v>51</v>
      </c>
      <c r="E216" s="3" t="s">
        <v>254</v>
      </c>
      <c r="F216" s="3" t="s">
        <v>151</v>
      </c>
    </row>
    <row r="217" spans="1:6" x14ac:dyDescent="0.2">
      <c r="A217" s="3" t="s">
        <v>255</v>
      </c>
      <c r="B217" s="3" t="s">
        <v>228</v>
      </c>
      <c r="C217" s="3" t="s">
        <v>149</v>
      </c>
      <c r="D217" s="3" t="s">
        <v>51</v>
      </c>
      <c r="E217" s="3" t="s">
        <v>229</v>
      </c>
      <c r="F217" s="3" t="s">
        <v>151</v>
      </c>
    </row>
    <row r="218" spans="1:6" x14ac:dyDescent="0.2">
      <c r="A218" s="4" t="s">
        <v>256</v>
      </c>
      <c r="B218" s="3" t="s">
        <v>228</v>
      </c>
      <c r="C218" s="3" t="s">
        <v>149</v>
      </c>
      <c r="D218" s="3" t="s">
        <v>51</v>
      </c>
      <c r="E218" s="3" t="s">
        <v>229</v>
      </c>
      <c r="F218" s="3" t="s">
        <v>151</v>
      </c>
    </row>
    <row r="219" spans="1:6" x14ac:dyDescent="0.2">
      <c r="A219" s="4" t="s">
        <v>257</v>
      </c>
      <c r="B219" s="3" t="s">
        <v>228</v>
      </c>
      <c r="C219" s="3" t="s">
        <v>149</v>
      </c>
      <c r="D219" s="3" t="s">
        <v>51</v>
      </c>
      <c r="E219" s="3" t="s">
        <v>234</v>
      </c>
      <c r="F219" s="3" t="s">
        <v>151</v>
      </c>
    </row>
    <row r="220" spans="1:6" x14ac:dyDescent="0.2">
      <c r="A220" s="4" t="s">
        <v>258</v>
      </c>
      <c r="B220" s="3" t="s">
        <v>228</v>
      </c>
      <c r="C220" s="3" t="s">
        <v>149</v>
      </c>
      <c r="D220" s="3" t="s">
        <v>51</v>
      </c>
      <c r="E220" s="3" t="s">
        <v>234</v>
      </c>
      <c r="F220" s="3" t="s">
        <v>151</v>
      </c>
    </row>
    <row r="221" spans="1:6" x14ac:dyDescent="0.2">
      <c r="A221" s="4" t="s">
        <v>259</v>
      </c>
      <c r="B221" s="3" t="s">
        <v>228</v>
      </c>
      <c r="C221" s="3" t="s">
        <v>149</v>
      </c>
      <c r="D221" s="3" t="s">
        <v>51</v>
      </c>
      <c r="E221" s="3" t="s">
        <v>239</v>
      </c>
      <c r="F221" s="3" t="s">
        <v>151</v>
      </c>
    </row>
    <row r="222" spans="1:6" x14ac:dyDescent="0.2">
      <c r="A222" s="4" t="s">
        <v>260</v>
      </c>
      <c r="B222" s="3" t="s">
        <v>228</v>
      </c>
      <c r="C222" s="3" t="s">
        <v>149</v>
      </c>
      <c r="D222" s="3" t="s">
        <v>51</v>
      </c>
      <c r="E222" s="3" t="s">
        <v>250</v>
      </c>
      <c r="F222" s="3" t="s">
        <v>151</v>
      </c>
    </row>
    <row r="223" spans="1:6" x14ac:dyDescent="0.2">
      <c r="A223" s="3" t="s">
        <v>261</v>
      </c>
      <c r="B223" s="3" t="s">
        <v>228</v>
      </c>
      <c r="C223" s="3" t="s">
        <v>149</v>
      </c>
      <c r="D223" s="3" t="s">
        <v>51</v>
      </c>
      <c r="E223" s="3" t="s">
        <v>234</v>
      </c>
      <c r="F223" s="3" t="s">
        <v>151</v>
      </c>
    </row>
    <row r="224" spans="1:6" x14ac:dyDescent="0.2">
      <c r="A224" s="3" t="s">
        <v>262</v>
      </c>
      <c r="B224" s="3" t="s">
        <v>228</v>
      </c>
      <c r="C224" s="3" t="s">
        <v>149</v>
      </c>
      <c r="D224" s="3" t="s">
        <v>51</v>
      </c>
      <c r="E224" s="3" t="s">
        <v>250</v>
      </c>
      <c r="F224" s="3" t="s">
        <v>151</v>
      </c>
    </row>
    <row r="225" spans="1:6" x14ac:dyDescent="0.2">
      <c r="A225" s="4" t="s">
        <v>263</v>
      </c>
      <c r="B225" s="3" t="s">
        <v>228</v>
      </c>
      <c r="C225" s="3" t="s">
        <v>149</v>
      </c>
      <c r="D225" s="3" t="s">
        <v>51</v>
      </c>
      <c r="E225" s="3" t="s">
        <v>248</v>
      </c>
      <c r="F225" s="3" t="s">
        <v>151</v>
      </c>
    </row>
    <row r="226" spans="1:6" x14ac:dyDescent="0.2">
      <c r="A226" s="5" t="s">
        <v>264</v>
      </c>
      <c r="B226" s="3" t="s">
        <v>228</v>
      </c>
      <c r="C226" s="3" t="s">
        <v>149</v>
      </c>
      <c r="D226" s="3" t="s">
        <v>51</v>
      </c>
      <c r="E226" s="3" t="s">
        <v>248</v>
      </c>
      <c r="F226" s="3" t="s">
        <v>151</v>
      </c>
    </row>
    <row r="227" spans="1:6" x14ac:dyDescent="0.2">
      <c r="A227" s="4" t="s">
        <v>265</v>
      </c>
      <c r="B227" s="3" t="s">
        <v>266</v>
      </c>
      <c r="C227" s="3" t="s">
        <v>149</v>
      </c>
      <c r="D227" s="13" t="s">
        <v>267</v>
      </c>
      <c r="E227" s="13" t="s">
        <v>268</v>
      </c>
      <c r="F227" s="13"/>
    </row>
    <row r="228" spans="1:6" x14ac:dyDescent="0.2">
      <c r="A228" s="4" t="s">
        <v>269</v>
      </c>
      <c r="B228" s="3" t="s">
        <v>266</v>
      </c>
      <c r="C228" s="3" t="s">
        <v>149</v>
      </c>
      <c r="D228" s="13" t="s">
        <v>267</v>
      </c>
      <c r="E228" s="13" t="s">
        <v>268</v>
      </c>
      <c r="F228" s="13"/>
    </row>
    <row r="229" spans="1:6" x14ac:dyDescent="0.2">
      <c r="A229" s="14" t="s">
        <v>257</v>
      </c>
      <c r="B229" s="3" t="s">
        <v>266</v>
      </c>
      <c r="C229" s="3" t="s">
        <v>149</v>
      </c>
      <c r="D229" s="13" t="s">
        <v>267</v>
      </c>
      <c r="E229" s="13" t="s">
        <v>268</v>
      </c>
      <c r="F229" s="13"/>
    </row>
    <row r="230" spans="1:6" x14ac:dyDescent="0.2">
      <c r="A230" s="14" t="s">
        <v>270</v>
      </c>
      <c r="B230" s="3" t="s">
        <v>266</v>
      </c>
      <c r="C230" s="3" t="s">
        <v>149</v>
      </c>
      <c r="D230" s="13" t="s">
        <v>267</v>
      </c>
      <c r="E230" s="13" t="s">
        <v>271</v>
      </c>
      <c r="F230" s="13"/>
    </row>
    <row r="231" spans="1:6" x14ac:dyDescent="0.2">
      <c r="A231" s="4" t="s">
        <v>272</v>
      </c>
      <c r="B231" s="13" t="s">
        <v>273</v>
      </c>
      <c r="C231" s="13"/>
      <c r="D231" s="13" t="s">
        <v>16</v>
      </c>
      <c r="E231" s="13" t="s">
        <v>274</v>
      </c>
      <c r="F231" s="13"/>
    </row>
    <row r="232" spans="1:6" x14ac:dyDescent="0.2">
      <c r="A232" s="15" t="s">
        <v>275</v>
      </c>
      <c r="B232" s="13" t="s">
        <v>273</v>
      </c>
      <c r="C232" s="16"/>
      <c r="D232" s="16" t="s">
        <v>16</v>
      </c>
      <c r="E232" s="16" t="s">
        <v>276</v>
      </c>
      <c r="F232" s="13"/>
    </row>
    <row r="233" spans="1:6" x14ac:dyDescent="0.2">
      <c r="A233" s="5" t="s">
        <v>277</v>
      </c>
      <c r="B233" s="3" t="s">
        <v>278</v>
      </c>
      <c r="C233" s="3"/>
      <c r="D233" s="3" t="s">
        <v>279</v>
      </c>
      <c r="E233" s="3" t="s">
        <v>280</v>
      </c>
      <c r="F233" s="3"/>
    </row>
    <row r="234" spans="1:6" x14ac:dyDescent="0.2">
      <c r="A234" s="5" t="s">
        <v>281</v>
      </c>
      <c r="B234" s="3" t="s">
        <v>278</v>
      </c>
      <c r="C234" s="3"/>
      <c r="D234" s="3" t="s">
        <v>279</v>
      </c>
      <c r="E234" s="3" t="s">
        <v>282</v>
      </c>
      <c r="F234" s="3"/>
    </row>
    <row r="235" spans="1:6" x14ac:dyDescent="0.2">
      <c r="A235" s="5" t="s">
        <v>283</v>
      </c>
      <c r="B235" s="3" t="s">
        <v>278</v>
      </c>
      <c r="C235" s="3"/>
      <c r="D235" s="3" t="s">
        <v>113</v>
      </c>
      <c r="E235" s="3" t="s">
        <v>232</v>
      </c>
      <c r="F235" s="3"/>
    </row>
    <row r="236" spans="1:6" x14ac:dyDescent="0.2">
      <c r="A236" s="5" t="s">
        <v>284</v>
      </c>
      <c r="B236" s="3" t="s">
        <v>278</v>
      </c>
      <c r="C236" s="3"/>
      <c r="D236" s="3" t="s">
        <v>113</v>
      </c>
      <c r="E236" s="3" t="s">
        <v>232</v>
      </c>
      <c r="F236" s="3"/>
    </row>
    <row r="237" spans="1:6" x14ac:dyDescent="0.2">
      <c r="A237" s="5" t="s">
        <v>285</v>
      </c>
      <c r="B237" s="3" t="s">
        <v>278</v>
      </c>
      <c r="C237" s="3"/>
      <c r="D237" s="3" t="s">
        <v>113</v>
      </c>
      <c r="E237" s="3" t="s">
        <v>286</v>
      </c>
      <c r="F237" s="3"/>
    </row>
    <row r="238" spans="1:6" x14ac:dyDescent="0.2">
      <c r="A238" s="5" t="s">
        <v>287</v>
      </c>
      <c r="B238" s="3" t="s">
        <v>278</v>
      </c>
      <c r="C238" s="3"/>
      <c r="D238" s="3" t="s">
        <v>279</v>
      </c>
      <c r="E238" s="3" t="s">
        <v>288</v>
      </c>
      <c r="F238" s="3"/>
    </row>
    <row r="239" spans="1:6" x14ac:dyDescent="0.2">
      <c r="A239" s="5" t="s">
        <v>289</v>
      </c>
      <c r="B239" s="3" t="s">
        <v>278</v>
      </c>
      <c r="C239" s="3"/>
      <c r="D239" s="3" t="s">
        <v>279</v>
      </c>
      <c r="E239" s="3" t="s">
        <v>234</v>
      </c>
      <c r="F239" s="3"/>
    </row>
    <row r="240" spans="1:6" x14ac:dyDescent="0.2">
      <c r="A240" s="5" t="s">
        <v>290</v>
      </c>
      <c r="B240" s="3" t="s">
        <v>278</v>
      </c>
      <c r="C240" s="3"/>
      <c r="D240" s="3" t="s">
        <v>113</v>
      </c>
      <c r="E240" s="3" t="s">
        <v>232</v>
      </c>
      <c r="F240" s="3"/>
    </row>
    <row r="241" spans="1:6" x14ac:dyDescent="0.2">
      <c r="A241" s="5" t="s">
        <v>291</v>
      </c>
      <c r="B241" s="3" t="s">
        <v>278</v>
      </c>
      <c r="C241" s="3"/>
      <c r="D241" s="3" t="s">
        <v>113</v>
      </c>
      <c r="E241" s="3" t="s">
        <v>288</v>
      </c>
      <c r="F241" s="3"/>
    </row>
    <row r="242" spans="1:6" x14ac:dyDescent="0.2">
      <c r="A242" s="5" t="s">
        <v>292</v>
      </c>
      <c r="B242" s="3" t="s">
        <v>278</v>
      </c>
      <c r="C242" s="3"/>
      <c r="D242" s="3" t="s">
        <v>279</v>
      </c>
      <c r="E242" s="3" t="s">
        <v>234</v>
      </c>
      <c r="F242" s="3"/>
    </row>
    <row r="243" spans="1:6" x14ac:dyDescent="0.2">
      <c r="A243" s="5" t="s">
        <v>293</v>
      </c>
      <c r="B243" s="3" t="s">
        <v>278</v>
      </c>
      <c r="C243" s="3"/>
      <c r="D243" s="3" t="s">
        <v>113</v>
      </c>
      <c r="E243" s="3" t="s">
        <v>248</v>
      </c>
      <c r="F243" s="3"/>
    </row>
    <row r="244" spans="1:6" x14ac:dyDescent="0.2">
      <c r="A244" s="5" t="s">
        <v>294</v>
      </c>
      <c r="B244" s="3" t="s">
        <v>278</v>
      </c>
      <c r="C244" s="3"/>
      <c r="D244" s="3" t="s">
        <v>113</v>
      </c>
      <c r="E244" s="3" t="s">
        <v>268</v>
      </c>
      <c r="F244" s="3"/>
    </row>
    <row r="245" spans="1:6" x14ac:dyDescent="0.2">
      <c r="A245" s="5" t="s">
        <v>295</v>
      </c>
      <c r="B245" s="3" t="s">
        <v>278</v>
      </c>
      <c r="C245" s="3"/>
      <c r="D245" s="3" t="s">
        <v>296</v>
      </c>
      <c r="E245" s="3" t="s">
        <v>297</v>
      </c>
      <c r="F245" s="3"/>
    </row>
    <row r="246" spans="1:6" x14ac:dyDescent="0.2">
      <c r="A246" s="5" t="s">
        <v>298</v>
      </c>
      <c r="B246" s="3" t="s">
        <v>278</v>
      </c>
      <c r="C246" s="3"/>
      <c r="D246" s="3" t="s">
        <v>279</v>
      </c>
      <c r="E246" s="3" t="s">
        <v>288</v>
      </c>
      <c r="F246" s="3"/>
    </row>
    <row r="247" spans="1:6" x14ac:dyDescent="0.2">
      <c r="A247" s="3" t="s">
        <v>299</v>
      </c>
      <c r="B247" s="3" t="s">
        <v>278</v>
      </c>
      <c r="C247" s="3"/>
      <c r="D247" s="3" t="s">
        <v>279</v>
      </c>
      <c r="E247" s="3" t="s">
        <v>300</v>
      </c>
      <c r="F247" s="3"/>
    </row>
    <row r="248" spans="1:6" x14ac:dyDescent="0.2">
      <c r="A248" s="3" t="s">
        <v>301</v>
      </c>
      <c r="B248" s="3" t="s">
        <v>278</v>
      </c>
      <c r="C248" s="3"/>
      <c r="D248" s="3" t="s">
        <v>296</v>
      </c>
      <c r="E248" s="3" t="s">
        <v>302</v>
      </c>
      <c r="F248" s="3"/>
    </row>
    <row r="249" spans="1:6" x14ac:dyDescent="0.2">
      <c r="A249" s="3" t="s">
        <v>303</v>
      </c>
      <c r="B249" s="3" t="s">
        <v>278</v>
      </c>
      <c r="C249" s="3"/>
      <c r="D249" s="3" t="s">
        <v>279</v>
      </c>
      <c r="E249" s="3" t="s">
        <v>280</v>
      </c>
      <c r="F249" s="3"/>
    </row>
    <row r="250" spans="1:6" x14ac:dyDescent="0.2">
      <c r="A250" s="3" t="s">
        <v>304</v>
      </c>
      <c r="B250" s="3" t="s">
        <v>278</v>
      </c>
      <c r="C250" s="3"/>
      <c r="D250" s="3" t="s">
        <v>279</v>
      </c>
      <c r="E250" s="3" t="s">
        <v>288</v>
      </c>
      <c r="F250" s="3"/>
    </row>
    <row r="251" spans="1:6" x14ac:dyDescent="0.2">
      <c r="A251" s="3" t="s">
        <v>305</v>
      </c>
      <c r="B251" s="3" t="s">
        <v>278</v>
      </c>
      <c r="C251" s="3"/>
      <c r="D251" s="3" t="s">
        <v>279</v>
      </c>
      <c r="E251" s="3" t="s">
        <v>282</v>
      </c>
      <c r="F251" s="3"/>
    </row>
    <row r="252" spans="1:6" x14ac:dyDescent="0.2">
      <c r="A252" s="5" t="s">
        <v>306</v>
      </c>
      <c r="B252" s="3" t="s">
        <v>278</v>
      </c>
      <c r="C252" s="3"/>
      <c r="D252" s="3" t="s">
        <v>296</v>
      </c>
      <c r="E252" s="3" t="s">
        <v>239</v>
      </c>
      <c r="F252" s="3"/>
    </row>
    <row r="253" spans="1:6" x14ac:dyDescent="0.2">
      <c r="A253" s="5" t="s">
        <v>307</v>
      </c>
      <c r="B253" s="3" t="s">
        <v>278</v>
      </c>
      <c r="C253" s="3"/>
      <c r="D253" s="3" t="s">
        <v>279</v>
      </c>
      <c r="E253" s="3" t="s">
        <v>280</v>
      </c>
      <c r="F253" s="3"/>
    </row>
    <row r="254" spans="1:6" x14ac:dyDescent="0.2">
      <c r="A254" s="3" t="s">
        <v>308</v>
      </c>
      <c r="B254" s="3" t="s">
        <v>278</v>
      </c>
      <c r="C254" s="3"/>
      <c r="D254" s="3" t="s">
        <v>113</v>
      </c>
      <c r="E254" s="3" t="s">
        <v>138</v>
      </c>
      <c r="F254" s="3"/>
    </row>
    <row r="255" spans="1:6" x14ac:dyDescent="0.2">
      <c r="A255" s="5" t="s">
        <v>309</v>
      </c>
      <c r="B255" s="3" t="s">
        <v>278</v>
      </c>
      <c r="C255" s="3"/>
      <c r="D255" s="3" t="s">
        <v>279</v>
      </c>
      <c r="E255" s="3" t="s">
        <v>280</v>
      </c>
      <c r="F255" s="3"/>
    </row>
    <row r="256" spans="1:6" x14ac:dyDescent="0.2">
      <c r="A256" s="3" t="s">
        <v>310</v>
      </c>
      <c r="B256" s="3" t="s">
        <v>278</v>
      </c>
      <c r="C256" s="3"/>
      <c r="D256" s="3" t="s">
        <v>113</v>
      </c>
      <c r="E256" s="3" t="s">
        <v>286</v>
      </c>
      <c r="F256" s="3"/>
    </row>
    <row r="257" spans="1:6" x14ac:dyDescent="0.2">
      <c r="A257" s="3" t="s">
        <v>311</v>
      </c>
      <c r="B257" s="3" t="s">
        <v>278</v>
      </c>
      <c r="C257" s="3"/>
      <c r="D257" s="3" t="s">
        <v>279</v>
      </c>
      <c r="E257" s="3" t="s">
        <v>282</v>
      </c>
      <c r="F257" s="3"/>
    </row>
    <row r="258" spans="1:6" x14ac:dyDescent="0.2">
      <c r="A258" s="3" t="s">
        <v>312</v>
      </c>
      <c r="B258" s="3" t="s">
        <v>278</v>
      </c>
      <c r="C258" s="3"/>
      <c r="D258" s="3" t="s">
        <v>113</v>
      </c>
      <c r="E258" s="3" t="s">
        <v>232</v>
      </c>
      <c r="F258" s="3"/>
    </row>
    <row r="259" spans="1:6" x14ac:dyDescent="0.2">
      <c r="A259" s="3" t="s">
        <v>313</v>
      </c>
      <c r="B259" s="3" t="s">
        <v>278</v>
      </c>
      <c r="C259" s="3"/>
      <c r="D259" s="3" t="s">
        <v>279</v>
      </c>
      <c r="E259" s="3" t="s">
        <v>282</v>
      </c>
      <c r="F259" s="3"/>
    </row>
    <row r="260" spans="1:6" x14ac:dyDescent="0.2">
      <c r="A260" s="3" t="s">
        <v>314</v>
      </c>
      <c r="B260" s="3" t="s">
        <v>278</v>
      </c>
      <c r="C260" s="3"/>
      <c r="D260" s="3" t="s">
        <v>279</v>
      </c>
      <c r="E260" s="3" t="s">
        <v>280</v>
      </c>
      <c r="F260" s="3"/>
    </row>
    <row r="261" spans="1:6" x14ac:dyDescent="0.2">
      <c r="A261" s="3" t="s">
        <v>315</v>
      </c>
      <c r="B261" s="3" t="s">
        <v>278</v>
      </c>
      <c r="C261" s="3"/>
      <c r="D261" s="3" t="s">
        <v>279</v>
      </c>
      <c r="E261" s="3" t="s">
        <v>288</v>
      </c>
      <c r="F261" s="3"/>
    </row>
    <row r="262" spans="1:6" x14ac:dyDescent="0.2">
      <c r="A262" s="3" t="s">
        <v>316</v>
      </c>
      <c r="B262" s="3" t="s">
        <v>278</v>
      </c>
      <c r="C262" s="3"/>
      <c r="D262" s="3" t="s">
        <v>279</v>
      </c>
      <c r="E262" s="3" t="s">
        <v>317</v>
      </c>
      <c r="F262" s="3"/>
    </row>
    <row r="263" spans="1:6" x14ac:dyDescent="0.2">
      <c r="A263" s="3" t="s">
        <v>318</v>
      </c>
      <c r="B263" s="3" t="s">
        <v>278</v>
      </c>
      <c r="C263" s="3"/>
      <c r="D263" s="3" t="s">
        <v>113</v>
      </c>
      <c r="E263" s="3" t="s">
        <v>232</v>
      </c>
      <c r="F263" s="3"/>
    </row>
    <row r="264" spans="1:6" x14ac:dyDescent="0.2">
      <c r="A264" s="3" t="s">
        <v>319</v>
      </c>
      <c r="B264" s="3" t="s">
        <v>278</v>
      </c>
      <c r="C264" s="3"/>
      <c r="D264" s="3" t="s">
        <v>279</v>
      </c>
      <c r="E264" s="3" t="s">
        <v>288</v>
      </c>
      <c r="F264" s="3"/>
    </row>
    <row r="265" spans="1:6" x14ac:dyDescent="0.2">
      <c r="A265" s="3" t="s">
        <v>320</v>
      </c>
      <c r="B265" s="3" t="s">
        <v>278</v>
      </c>
      <c r="C265" s="3"/>
      <c r="D265" s="3" t="s">
        <v>51</v>
      </c>
      <c r="E265" s="3" t="s">
        <v>321</v>
      </c>
      <c r="F265" s="3"/>
    </row>
    <row r="266" spans="1:6" x14ac:dyDescent="0.2">
      <c r="A266" s="3" t="s">
        <v>322</v>
      </c>
      <c r="B266" s="3" t="s">
        <v>278</v>
      </c>
      <c r="C266" s="3"/>
      <c r="D266" s="3" t="s">
        <v>113</v>
      </c>
      <c r="E266" s="3" t="s">
        <v>323</v>
      </c>
      <c r="F266" s="3"/>
    </row>
    <row r="267" spans="1:6" x14ac:dyDescent="0.2">
      <c r="A267" s="3" t="s">
        <v>324</v>
      </c>
      <c r="B267" s="3" t="s">
        <v>278</v>
      </c>
      <c r="C267" s="3"/>
      <c r="D267" s="3" t="s">
        <v>279</v>
      </c>
      <c r="E267" s="3" t="s">
        <v>280</v>
      </c>
      <c r="F267" s="3"/>
    </row>
    <row r="268" spans="1:6" x14ac:dyDescent="0.2">
      <c r="A268" s="3" t="s">
        <v>325</v>
      </c>
      <c r="B268" s="3" t="s">
        <v>278</v>
      </c>
      <c r="C268" s="3"/>
      <c r="D268" s="3" t="s">
        <v>279</v>
      </c>
      <c r="E268" s="3" t="s">
        <v>282</v>
      </c>
      <c r="F268" s="3"/>
    </row>
    <row r="269" spans="1:6" x14ac:dyDescent="0.2">
      <c r="A269" s="3" t="s">
        <v>326</v>
      </c>
      <c r="B269" s="3" t="s">
        <v>278</v>
      </c>
      <c r="C269" s="3"/>
      <c r="D269" s="3" t="s">
        <v>279</v>
      </c>
      <c r="E269" s="3" t="s">
        <v>280</v>
      </c>
      <c r="F269" s="3"/>
    </row>
    <row r="270" spans="1:6" x14ac:dyDescent="0.2">
      <c r="A270" s="3" t="s">
        <v>327</v>
      </c>
      <c r="B270" s="3" t="s">
        <v>278</v>
      </c>
      <c r="C270" s="3"/>
      <c r="D270" s="3" t="s">
        <v>113</v>
      </c>
      <c r="E270" s="3" t="s">
        <v>268</v>
      </c>
      <c r="F270" s="3"/>
    </row>
    <row r="271" spans="1:6" x14ac:dyDescent="0.2">
      <c r="A271" s="5" t="s">
        <v>328</v>
      </c>
      <c r="B271" s="3" t="s">
        <v>278</v>
      </c>
      <c r="C271" s="3"/>
      <c r="D271" s="3" t="s">
        <v>279</v>
      </c>
      <c r="E271" s="3" t="s">
        <v>288</v>
      </c>
      <c r="F271" s="3"/>
    </row>
    <row r="272" spans="1:6" x14ac:dyDescent="0.2">
      <c r="A272" s="3" t="s">
        <v>329</v>
      </c>
      <c r="B272" s="3" t="s">
        <v>278</v>
      </c>
      <c r="C272" s="3"/>
      <c r="D272" s="3" t="s">
        <v>113</v>
      </c>
      <c r="E272" s="3" t="s">
        <v>232</v>
      </c>
      <c r="F272" s="3"/>
    </row>
    <row r="273" spans="1:6" x14ac:dyDescent="0.2">
      <c r="A273" s="3" t="s">
        <v>330</v>
      </c>
      <c r="B273" s="3" t="s">
        <v>278</v>
      </c>
      <c r="C273" s="3"/>
      <c r="D273" s="3" t="s">
        <v>113</v>
      </c>
      <c r="E273" s="3" t="s">
        <v>232</v>
      </c>
      <c r="F273" s="3"/>
    </row>
    <row r="274" spans="1:6" x14ac:dyDescent="0.2">
      <c r="A274" s="3" t="s">
        <v>331</v>
      </c>
      <c r="B274" s="3" t="s">
        <v>278</v>
      </c>
      <c r="C274" s="3"/>
      <c r="D274" s="3" t="s">
        <v>279</v>
      </c>
      <c r="E274" s="3" t="s">
        <v>280</v>
      </c>
      <c r="F274" s="3"/>
    </row>
    <row r="275" spans="1:6" x14ac:dyDescent="0.2">
      <c r="A275" s="5" t="s">
        <v>332</v>
      </c>
      <c r="B275" s="3" t="s">
        <v>278</v>
      </c>
      <c r="C275" s="3"/>
      <c r="D275" s="3" t="s">
        <v>113</v>
      </c>
      <c r="E275" s="3" t="s">
        <v>234</v>
      </c>
      <c r="F275" s="3"/>
    </row>
    <row r="276" spans="1:6" x14ac:dyDescent="0.2">
      <c r="A276" s="3" t="s">
        <v>333</v>
      </c>
      <c r="B276" s="3" t="s">
        <v>278</v>
      </c>
      <c r="C276" s="3"/>
      <c r="D276" s="3" t="s">
        <v>279</v>
      </c>
      <c r="E276" s="3" t="s">
        <v>280</v>
      </c>
      <c r="F276" s="3"/>
    </row>
    <row r="277" spans="1:6" x14ac:dyDescent="0.2">
      <c r="A277" s="3" t="s">
        <v>334</v>
      </c>
      <c r="B277" s="3" t="s">
        <v>278</v>
      </c>
      <c r="C277" s="3"/>
      <c r="D277" s="3" t="s">
        <v>279</v>
      </c>
      <c r="E277" s="3" t="s">
        <v>280</v>
      </c>
      <c r="F277" s="3"/>
    </row>
    <row r="278" spans="1:6" x14ac:dyDescent="0.2">
      <c r="A278" s="3" t="s">
        <v>335</v>
      </c>
      <c r="B278" s="3" t="s">
        <v>278</v>
      </c>
      <c r="C278" s="3"/>
      <c r="D278" s="3" t="s">
        <v>113</v>
      </c>
      <c r="E278" s="3" t="s">
        <v>268</v>
      </c>
      <c r="F278" s="3"/>
    </row>
    <row r="279" spans="1:6" x14ac:dyDescent="0.2">
      <c r="A279" s="3" t="s">
        <v>336</v>
      </c>
      <c r="B279" s="3" t="s">
        <v>278</v>
      </c>
      <c r="C279" s="3"/>
      <c r="D279" s="3" t="s">
        <v>113</v>
      </c>
      <c r="E279" s="3" t="s">
        <v>232</v>
      </c>
      <c r="F279" s="3"/>
    </row>
    <row r="280" spans="1:6" x14ac:dyDescent="0.2">
      <c r="A280" s="3" t="s">
        <v>337</v>
      </c>
      <c r="B280" s="3" t="s">
        <v>278</v>
      </c>
      <c r="C280" s="3"/>
      <c r="D280" s="3" t="s">
        <v>279</v>
      </c>
      <c r="E280" s="3" t="s">
        <v>288</v>
      </c>
      <c r="F280" s="3"/>
    </row>
    <row r="281" spans="1:6" x14ac:dyDescent="0.2">
      <c r="A281" s="3" t="s">
        <v>338</v>
      </c>
      <c r="B281" s="3" t="s">
        <v>278</v>
      </c>
      <c r="C281" s="3"/>
      <c r="D281" s="3" t="s">
        <v>279</v>
      </c>
      <c r="E281" s="3" t="s">
        <v>339</v>
      </c>
      <c r="F281" s="3"/>
    </row>
    <row r="282" spans="1:6" x14ac:dyDescent="0.2">
      <c r="A282" s="3" t="s">
        <v>340</v>
      </c>
      <c r="B282" s="3" t="s">
        <v>278</v>
      </c>
      <c r="C282" s="3"/>
      <c r="D282" s="3" t="s">
        <v>279</v>
      </c>
      <c r="E282" s="3" t="s">
        <v>282</v>
      </c>
      <c r="F282" s="3"/>
    </row>
    <row r="283" spans="1:6" x14ac:dyDescent="0.2">
      <c r="A283" s="3" t="s">
        <v>341</v>
      </c>
      <c r="B283" s="3" t="s">
        <v>278</v>
      </c>
      <c r="C283" s="3"/>
      <c r="D283" s="3" t="s">
        <v>279</v>
      </c>
      <c r="E283" s="3" t="s">
        <v>280</v>
      </c>
      <c r="F283" s="3"/>
    </row>
    <row r="284" spans="1:6" x14ac:dyDescent="0.2">
      <c r="A284" s="3" t="s">
        <v>342</v>
      </c>
      <c r="B284" s="3" t="s">
        <v>278</v>
      </c>
      <c r="C284" s="3"/>
      <c r="D284" s="3" t="s">
        <v>296</v>
      </c>
      <c r="E284" s="3" t="s">
        <v>297</v>
      </c>
      <c r="F284" s="3"/>
    </row>
    <row r="285" spans="1:6" x14ac:dyDescent="0.2">
      <c r="A285" s="5" t="s">
        <v>343</v>
      </c>
      <c r="B285" s="3" t="s">
        <v>278</v>
      </c>
      <c r="C285" s="3"/>
      <c r="D285" s="3" t="s">
        <v>113</v>
      </c>
      <c r="E285" s="3" t="s">
        <v>282</v>
      </c>
      <c r="F285" s="3"/>
    </row>
    <row r="286" spans="1:6" x14ac:dyDescent="0.2">
      <c r="A286" s="17" t="s">
        <v>344</v>
      </c>
      <c r="B286" s="3" t="s">
        <v>278</v>
      </c>
      <c r="C286" s="3"/>
      <c r="D286" s="3" t="s">
        <v>113</v>
      </c>
      <c r="E286" s="3" t="s">
        <v>345</v>
      </c>
      <c r="F286" s="3"/>
    </row>
    <row r="287" spans="1:6" x14ac:dyDescent="0.2">
      <c r="A287" s="5" t="s">
        <v>346</v>
      </c>
      <c r="B287" s="3" t="s">
        <v>278</v>
      </c>
      <c r="C287" s="3"/>
      <c r="D287" s="3" t="s">
        <v>113</v>
      </c>
      <c r="E287" s="3" t="s">
        <v>345</v>
      </c>
      <c r="F287" s="3"/>
    </row>
    <row r="288" spans="1:6" x14ac:dyDescent="0.2">
      <c r="A288" s="5" t="s">
        <v>347</v>
      </c>
      <c r="B288" s="3" t="s">
        <v>278</v>
      </c>
      <c r="C288" s="3"/>
      <c r="D288" s="3" t="s">
        <v>113</v>
      </c>
      <c r="E288" s="3" t="s">
        <v>345</v>
      </c>
      <c r="F288" s="3"/>
    </row>
    <row r="289" spans="1:6" x14ac:dyDescent="0.2">
      <c r="A289" s="17" t="s">
        <v>348</v>
      </c>
      <c r="B289" s="3" t="s">
        <v>278</v>
      </c>
      <c r="C289" s="3"/>
      <c r="D289" s="3" t="s">
        <v>113</v>
      </c>
      <c r="E289" s="3" t="s">
        <v>345</v>
      </c>
      <c r="F289" s="3"/>
    </row>
    <row r="290" spans="1:6" x14ac:dyDescent="0.2">
      <c r="A290" s="17" t="s">
        <v>349</v>
      </c>
      <c r="B290" s="3" t="s">
        <v>278</v>
      </c>
      <c r="C290" s="3"/>
      <c r="D290" s="3" t="s">
        <v>113</v>
      </c>
      <c r="E290" s="3" t="s">
        <v>345</v>
      </c>
      <c r="F290" s="3"/>
    </row>
    <row r="291" spans="1:6" x14ac:dyDescent="0.2">
      <c r="A291" s="17" t="s">
        <v>350</v>
      </c>
      <c r="B291" s="3" t="s">
        <v>278</v>
      </c>
      <c r="C291" s="3"/>
      <c r="D291" s="3" t="s">
        <v>113</v>
      </c>
      <c r="E291" s="3" t="s">
        <v>345</v>
      </c>
      <c r="F291" s="3"/>
    </row>
    <row r="292" spans="1:6" x14ac:dyDescent="0.2">
      <c r="A292" s="17" t="s">
        <v>351</v>
      </c>
      <c r="B292" s="3" t="s">
        <v>278</v>
      </c>
      <c r="C292" s="3"/>
      <c r="D292" s="3" t="s">
        <v>279</v>
      </c>
      <c r="E292" s="3" t="s">
        <v>282</v>
      </c>
      <c r="F292" s="3"/>
    </row>
    <row r="293" spans="1:6" x14ac:dyDescent="0.2">
      <c r="A293" s="17" t="s">
        <v>352</v>
      </c>
      <c r="B293" s="3" t="s">
        <v>278</v>
      </c>
      <c r="C293" s="3"/>
      <c r="D293" s="3" t="s">
        <v>113</v>
      </c>
      <c r="E293" s="3" t="s">
        <v>248</v>
      </c>
      <c r="F293" s="3"/>
    </row>
    <row r="294" spans="1:6" x14ac:dyDescent="0.2">
      <c r="A294" s="3" t="s">
        <v>353</v>
      </c>
      <c r="B294" s="3" t="s">
        <v>278</v>
      </c>
      <c r="C294" s="3"/>
      <c r="D294" s="3" t="s">
        <v>279</v>
      </c>
      <c r="E294" s="3" t="s">
        <v>282</v>
      </c>
      <c r="F294" s="3"/>
    </row>
    <row r="295" spans="1:6" x14ac:dyDescent="0.2">
      <c r="A295" s="3" t="s">
        <v>354</v>
      </c>
      <c r="B295" s="3" t="s">
        <v>278</v>
      </c>
      <c r="C295" s="3"/>
      <c r="D295" s="3" t="s">
        <v>279</v>
      </c>
      <c r="E295" s="3" t="s">
        <v>317</v>
      </c>
      <c r="F295" s="3"/>
    </row>
    <row r="296" spans="1:6" x14ac:dyDescent="0.2">
      <c r="A296" s="3" t="s">
        <v>355</v>
      </c>
      <c r="B296" s="3" t="s">
        <v>278</v>
      </c>
      <c r="C296" s="3"/>
      <c r="D296" s="3" t="s">
        <v>113</v>
      </c>
      <c r="E296" s="3" t="s">
        <v>232</v>
      </c>
      <c r="F296" s="3"/>
    </row>
    <row r="297" spans="1:6" x14ac:dyDescent="0.2">
      <c r="A297" s="17" t="s">
        <v>356</v>
      </c>
      <c r="B297" s="3" t="s">
        <v>278</v>
      </c>
      <c r="C297" s="3"/>
      <c r="D297" s="3" t="s">
        <v>113</v>
      </c>
      <c r="E297" s="3" t="s">
        <v>232</v>
      </c>
      <c r="F297" s="3"/>
    </row>
    <row r="298" spans="1:6" x14ac:dyDescent="0.2">
      <c r="A298" s="3" t="s">
        <v>357</v>
      </c>
      <c r="B298" s="3" t="s">
        <v>278</v>
      </c>
      <c r="C298" s="3"/>
      <c r="D298" s="3" t="s">
        <v>279</v>
      </c>
      <c r="E298" s="3" t="s">
        <v>288</v>
      </c>
      <c r="F298" s="3"/>
    </row>
    <row r="299" spans="1:6" x14ac:dyDescent="0.2">
      <c r="A299" s="3" t="s">
        <v>358</v>
      </c>
      <c r="B299" s="3" t="s">
        <v>278</v>
      </c>
      <c r="C299" s="3"/>
      <c r="D299" s="3" t="s">
        <v>296</v>
      </c>
      <c r="E299" s="3" t="s">
        <v>297</v>
      </c>
      <c r="F299" s="3"/>
    </row>
    <row r="300" spans="1:6" x14ac:dyDescent="0.2">
      <c r="A300" s="3" t="s">
        <v>359</v>
      </c>
      <c r="B300" s="3" t="s">
        <v>278</v>
      </c>
      <c r="C300" s="3"/>
      <c r="D300" s="3" t="s">
        <v>279</v>
      </c>
      <c r="E300" s="3" t="s">
        <v>280</v>
      </c>
      <c r="F300" s="3"/>
    </row>
    <row r="301" spans="1:6" x14ac:dyDescent="0.2">
      <c r="A301" s="3" t="s">
        <v>360</v>
      </c>
      <c r="B301" s="3" t="s">
        <v>278</v>
      </c>
      <c r="C301" s="3"/>
      <c r="D301" s="3" t="s">
        <v>279</v>
      </c>
      <c r="E301" s="3" t="s">
        <v>361</v>
      </c>
      <c r="F301" s="3"/>
    </row>
    <row r="302" spans="1:6" x14ac:dyDescent="0.2">
      <c r="A302" s="3" t="s">
        <v>362</v>
      </c>
      <c r="B302" s="3" t="s">
        <v>278</v>
      </c>
      <c r="C302" s="3"/>
      <c r="D302" s="3" t="s">
        <v>279</v>
      </c>
      <c r="E302" s="3" t="s">
        <v>288</v>
      </c>
      <c r="F302" s="3"/>
    </row>
    <row r="303" spans="1:6" x14ac:dyDescent="0.2">
      <c r="A303" s="3" t="s">
        <v>363</v>
      </c>
      <c r="B303" s="3" t="s">
        <v>278</v>
      </c>
      <c r="C303" s="3"/>
      <c r="D303" s="3" t="s">
        <v>279</v>
      </c>
      <c r="E303" s="3" t="s">
        <v>280</v>
      </c>
      <c r="F303" s="3"/>
    </row>
    <row r="304" spans="1:6" x14ac:dyDescent="0.2">
      <c r="A304" s="3" t="s">
        <v>364</v>
      </c>
      <c r="B304" s="3" t="s">
        <v>278</v>
      </c>
      <c r="C304" s="3"/>
      <c r="D304" s="3" t="s">
        <v>279</v>
      </c>
      <c r="E304" s="3" t="s">
        <v>282</v>
      </c>
      <c r="F304" s="3"/>
    </row>
    <row r="305" spans="1:6" x14ac:dyDescent="0.2">
      <c r="A305" s="3" t="s">
        <v>365</v>
      </c>
      <c r="B305" s="3" t="s">
        <v>278</v>
      </c>
      <c r="C305" s="3"/>
      <c r="D305" s="3" t="s">
        <v>279</v>
      </c>
      <c r="E305" s="3" t="s">
        <v>280</v>
      </c>
      <c r="F305" s="3"/>
    </row>
    <row r="306" spans="1:6" x14ac:dyDescent="0.2">
      <c r="A306" s="17" t="s">
        <v>366</v>
      </c>
      <c r="B306" s="3" t="s">
        <v>278</v>
      </c>
      <c r="C306" s="3"/>
      <c r="D306" s="3" t="s">
        <v>113</v>
      </c>
      <c r="E306" s="3" t="s">
        <v>286</v>
      </c>
      <c r="F306" s="3"/>
    </row>
    <row r="307" spans="1:6" x14ac:dyDescent="0.2">
      <c r="A307" s="3" t="s">
        <v>367</v>
      </c>
      <c r="B307" s="3" t="s">
        <v>278</v>
      </c>
      <c r="C307" s="3"/>
      <c r="D307" s="3" t="s">
        <v>279</v>
      </c>
      <c r="E307" s="3" t="s">
        <v>234</v>
      </c>
      <c r="F307" s="3"/>
    </row>
    <row r="308" spans="1:6" x14ac:dyDescent="0.2">
      <c r="A308" s="3" t="s">
        <v>368</v>
      </c>
      <c r="B308" s="3" t="s">
        <v>278</v>
      </c>
      <c r="C308" s="3"/>
      <c r="D308" s="3" t="s">
        <v>279</v>
      </c>
      <c r="E308" s="3" t="s">
        <v>282</v>
      </c>
      <c r="F308" s="3"/>
    </row>
    <row r="309" spans="1:6" x14ac:dyDescent="0.2">
      <c r="A309" s="3" t="s">
        <v>369</v>
      </c>
      <c r="B309" s="3" t="s">
        <v>278</v>
      </c>
      <c r="C309" s="3"/>
      <c r="D309" s="3" t="s">
        <v>279</v>
      </c>
      <c r="E309" s="3" t="s">
        <v>282</v>
      </c>
      <c r="F309" s="3"/>
    </row>
    <row r="310" spans="1:6" x14ac:dyDescent="0.2">
      <c r="A310" s="3" t="s">
        <v>370</v>
      </c>
      <c r="B310" s="3" t="s">
        <v>278</v>
      </c>
      <c r="C310" s="3"/>
      <c r="D310" s="3" t="s">
        <v>279</v>
      </c>
      <c r="E310" s="3" t="s">
        <v>280</v>
      </c>
      <c r="F310" s="3"/>
    </row>
    <row r="311" spans="1:6" x14ac:dyDescent="0.2">
      <c r="A311" s="3" t="s">
        <v>371</v>
      </c>
      <c r="B311" s="3" t="s">
        <v>278</v>
      </c>
      <c r="C311" s="3"/>
      <c r="D311" s="3" t="s">
        <v>279</v>
      </c>
      <c r="E311" s="3" t="s">
        <v>280</v>
      </c>
      <c r="F311" s="3"/>
    </row>
    <row r="312" spans="1:6" x14ac:dyDescent="0.2">
      <c r="A312" s="5" t="s">
        <v>372</v>
      </c>
      <c r="B312" s="3" t="s">
        <v>278</v>
      </c>
      <c r="C312" s="3"/>
      <c r="D312" s="3" t="s">
        <v>113</v>
      </c>
      <c r="E312" s="3" t="s">
        <v>232</v>
      </c>
      <c r="F312" s="3"/>
    </row>
    <row r="313" spans="1:6" x14ac:dyDescent="0.2">
      <c r="A313" s="3" t="s">
        <v>373</v>
      </c>
      <c r="B313" s="3" t="s">
        <v>278</v>
      </c>
      <c r="C313" s="3"/>
      <c r="D313" s="3" t="s">
        <v>279</v>
      </c>
      <c r="E313" s="3" t="s">
        <v>280</v>
      </c>
      <c r="F313" s="3"/>
    </row>
    <row r="314" spans="1:6" x14ac:dyDescent="0.2">
      <c r="A314" s="3" t="s">
        <v>374</v>
      </c>
      <c r="B314" s="3" t="s">
        <v>278</v>
      </c>
      <c r="C314" s="3"/>
      <c r="D314" s="3" t="s">
        <v>279</v>
      </c>
      <c r="E314" s="3" t="s">
        <v>280</v>
      </c>
      <c r="F314" s="3"/>
    </row>
    <row r="315" spans="1:6" x14ac:dyDescent="0.2">
      <c r="A315" s="5" t="s">
        <v>375</v>
      </c>
      <c r="B315" s="3" t="s">
        <v>278</v>
      </c>
      <c r="C315" s="3"/>
      <c r="D315" s="3" t="s">
        <v>113</v>
      </c>
      <c r="E315" s="3" t="s">
        <v>239</v>
      </c>
      <c r="F315" s="3"/>
    </row>
    <row r="316" spans="1:6" x14ac:dyDescent="0.2">
      <c r="A316" s="5" t="s">
        <v>376</v>
      </c>
      <c r="B316" s="3" t="s">
        <v>278</v>
      </c>
      <c r="C316" s="3"/>
      <c r="D316" s="3" t="s">
        <v>113</v>
      </c>
      <c r="E316" s="3" t="s">
        <v>288</v>
      </c>
      <c r="F316" s="3"/>
    </row>
    <row r="317" spans="1:6" x14ac:dyDescent="0.2">
      <c r="A317" s="3" t="s">
        <v>377</v>
      </c>
      <c r="B317" s="3" t="s">
        <v>278</v>
      </c>
      <c r="C317" s="3"/>
      <c r="D317" s="3" t="s">
        <v>113</v>
      </c>
      <c r="E317" s="3" t="s">
        <v>236</v>
      </c>
      <c r="F317" s="3"/>
    </row>
    <row r="318" spans="1:6" x14ac:dyDescent="0.2">
      <c r="A318" s="5" t="s">
        <v>378</v>
      </c>
      <c r="B318" s="3" t="s">
        <v>278</v>
      </c>
      <c r="C318" s="3"/>
      <c r="D318" s="3" t="s">
        <v>113</v>
      </c>
      <c r="E318" s="3" t="s">
        <v>232</v>
      </c>
      <c r="F318" s="3"/>
    </row>
    <row r="319" spans="1:6" x14ac:dyDescent="0.2">
      <c r="A319" s="17" t="s">
        <v>379</v>
      </c>
      <c r="B319" s="3" t="s">
        <v>278</v>
      </c>
      <c r="C319" s="3"/>
      <c r="D319" s="3" t="s">
        <v>279</v>
      </c>
      <c r="E319" s="3" t="s">
        <v>280</v>
      </c>
      <c r="F319" s="3"/>
    </row>
    <row r="320" spans="1:6" x14ac:dyDescent="0.2">
      <c r="A320" s="17" t="s">
        <v>380</v>
      </c>
      <c r="B320" s="3" t="s">
        <v>278</v>
      </c>
      <c r="C320" s="3"/>
      <c r="D320" s="3" t="s">
        <v>279</v>
      </c>
      <c r="E320" s="3" t="s">
        <v>288</v>
      </c>
      <c r="F320" s="3"/>
    </row>
    <row r="321" spans="1:6" x14ac:dyDescent="0.2">
      <c r="A321" s="3" t="s">
        <v>381</v>
      </c>
      <c r="B321" s="3" t="s">
        <v>278</v>
      </c>
      <c r="C321" s="3"/>
      <c r="D321" s="3" t="s">
        <v>113</v>
      </c>
      <c r="E321" s="3" t="s">
        <v>248</v>
      </c>
      <c r="F321" s="3"/>
    </row>
    <row r="322" spans="1:6" x14ac:dyDescent="0.2">
      <c r="A322" s="3" t="s">
        <v>382</v>
      </c>
      <c r="B322" s="3" t="s">
        <v>278</v>
      </c>
      <c r="C322" s="3"/>
      <c r="D322" s="3" t="s">
        <v>113</v>
      </c>
      <c r="E322" s="3" t="s">
        <v>271</v>
      </c>
      <c r="F322" s="3"/>
    </row>
    <row r="323" spans="1:6" x14ac:dyDescent="0.2">
      <c r="A323" s="3" t="s">
        <v>383</v>
      </c>
      <c r="B323" s="3" t="s">
        <v>278</v>
      </c>
      <c r="C323" s="3"/>
      <c r="D323" s="3" t="s">
        <v>279</v>
      </c>
      <c r="E323" s="3" t="s">
        <v>280</v>
      </c>
      <c r="F323" s="3"/>
    </row>
    <row r="324" spans="1:6" x14ac:dyDescent="0.2">
      <c r="A324" s="3" t="s">
        <v>384</v>
      </c>
      <c r="B324" s="3" t="s">
        <v>278</v>
      </c>
      <c r="C324" s="3"/>
      <c r="D324" s="3" t="s">
        <v>113</v>
      </c>
      <c r="E324" s="3" t="s">
        <v>232</v>
      </c>
      <c r="F324" s="3"/>
    </row>
    <row r="325" spans="1:6" x14ac:dyDescent="0.2">
      <c r="A325" s="17" t="s">
        <v>385</v>
      </c>
      <c r="B325" s="3" t="s">
        <v>278</v>
      </c>
      <c r="C325" s="3"/>
      <c r="D325" s="3" t="s">
        <v>113</v>
      </c>
      <c r="E325" s="3" t="s">
        <v>386</v>
      </c>
      <c r="F325" s="3"/>
    </row>
    <row r="326" spans="1:6" x14ac:dyDescent="0.2">
      <c r="A326" s="3" t="s">
        <v>387</v>
      </c>
      <c r="B326" s="3" t="s">
        <v>278</v>
      </c>
      <c r="C326" s="3"/>
      <c r="D326" s="3" t="s">
        <v>279</v>
      </c>
      <c r="E326" s="3" t="s">
        <v>282</v>
      </c>
      <c r="F326" s="3"/>
    </row>
    <row r="327" spans="1:6" x14ac:dyDescent="0.2">
      <c r="A327" s="3" t="s">
        <v>388</v>
      </c>
      <c r="B327" s="3" t="s">
        <v>278</v>
      </c>
      <c r="C327" s="3"/>
      <c r="D327" s="3" t="s">
        <v>279</v>
      </c>
      <c r="E327" s="3" t="s">
        <v>280</v>
      </c>
      <c r="F327" s="3"/>
    </row>
    <row r="328" spans="1:6" x14ac:dyDescent="0.2">
      <c r="A328" s="17" t="s">
        <v>389</v>
      </c>
      <c r="B328" s="3" t="s">
        <v>278</v>
      </c>
      <c r="C328" s="3"/>
      <c r="D328" s="3" t="s">
        <v>113</v>
      </c>
      <c r="E328" s="3" t="s">
        <v>286</v>
      </c>
      <c r="F328" s="3"/>
    </row>
    <row r="329" spans="1:6" x14ac:dyDescent="0.2">
      <c r="A329" s="5" t="s">
        <v>390</v>
      </c>
      <c r="B329" s="3" t="s">
        <v>278</v>
      </c>
      <c r="C329" s="3"/>
      <c r="D329" s="3" t="s">
        <v>113</v>
      </c>
      <c r="E329" s="3" t="s">
        <v>345</v>
      </c>
      <c r="F329" s="3"/>
    </row>
    <row r="330" spans="1:6" x14ac:dyDescent="0.2">
      <c r="A330" s="17" t="s">
        <v>391</v>
      </c>
      <c r="B330" s="3" t="s">
        <v>278</v>
      </c>
      <c r="C330" s="3"/>
      <c r="D330" s="3" t="s">
        <v>392</v>
      </c>
      <c r="E330" s="3" t="s">
        <v>268</v>
      </c>
      <c r="F330" s="3"/>
    </row>
    <row r="331" spans="1:6" x14ac:dyDescent="0.2">
      <c r="A331" s="3" t="s">
        <v>393</v>
      </c>
      <c r="B331" s="3" t="s">
        <v>278</v>
      </c>
      <c r="C331" s="3"/>
      <c r="D331" s="3" t="s">
        <v>279</v>
      </c>
      <c r="E331" s="3" t="s">
        <v>280</v>
      </c>
      <c r="F331" s="3"/>
    </row>
    <row r="332" spans="1:6" x14ac:dyDescent="0.2">
      <c r="A332" s="3" t="s">
        <v>394</v>
      </c>
      <c r="B332" s="3" t="s">
        <v>278</v>
      </c>
      <c r="C332" s="3"/>
      <c r="D332" s="3" t="s">
        <v>279</v>
      </c>
      <c r="E332" s="3" t="s">
        <v>288</v>
      </c>
      <c r="F332" s="3"/>
    </row>
    <row r="333" spans="1:6" x14ac:dyDescent="0.2">
      <c r="A333" s="3" t="s">
        <v>395</v>
      </c>
      <c r="B333" s="3" t="s">
        <v>278</v>
      </c>
      <c r="C333" s="3"/>
      <c r="D333" s="3" t="s">
        <v>279</v>
      </c>
      <c r="E333" s="3" t="s">
        <v>288</v>
      </c>
      <c r="F333" s="3"/>
    </row>
    <row r="334" spans="1:6" x14ac:dyDescent="0.2">
      <c r="A334" s="3" t="s">
        <v>396</v>
      </c>
      <c r="B334" s="3" t="s">
        <v>278</v>
      </c>
      <c r="C334" s="3"/>
      <c r="D334" s="3" t="s">
        <v>279</v>
      </c>
      <c r="E334" s="3" t="s">
        <v>280</v>
      </c>
      <c r="F334" s="3"/>
    </row>
    <row r="335" spans="1:6" x14ac:dyDescent="0.2">
      <c r="A335" s="3" t="s">
        <v>397</v>
      </c>
      <c r="B335" s="3" t="s">
        <v>278</v>
      </c>
      <c r="C335" s="3"/>
      <c r="D335" s="3" t="s">
        <v>279</v>
      </c>
      <c r="E335" s="3" t="s">
        <v>234</v>
      </c>
      <c r="F335" s="3"/>
    </row>
    <row r="336" spans="1:6" x14ac:dyDescent="0.2">
      <c r="A336" s="3" t="s">
        <v>398</v>
      </c>
      <c r="B336" s="3" t="s">
        <v>278</v>
      </c>
      <c r="C336" s="3"/>
      <c r="D336" s="3" t="s">
        <v>279</v>
      </c>
      <c r="E336" s="3" t="s">
        <v>288</v>
      </c>
      <c r="F336" s="3"/>
    </row>
    <row r="337" spans="1:6" x14ac:dyDescent="0.2">
      <c r="A337" s="3" t="s">
        <v>399</v>
      </c>
      <c r="B337" s="3" t="s">
        <v>278</v>
      </c>
      <c r="C337" s="3"/>
      <c r="D337" s="3" t="s">
        <v>279</v>
      </c>
      <c r="E337" s="3" t="s">
        <v>280</v>
      </c>
      <c r="F337" s="3"/>
    </row>
    <row r="338" spans="1:6" x14ac:dyDescent="0.2">
      <c r="A338" s="3" t="s">
        <v>400</v>
      </c>
      <c r="B338" s="3" t="s">
        <v>278</v>
      </c>
      <c r="C338" s="3"/>
      <c r="D338" s="3" t="s">
        <v>279</v>
      </c>
      <c r="E338" s="3" t="s">
        <v>234</v>
      </c>
      <c r="F338" s="3"/>
    </row>
    <row r="339" spans="1:6" x14ac:dyDescent="0.2">
      <c r="A339" s="5" t="s">
        <v>401</v>
      </c>
      <c r="B339" s="3" t="s">
        <v>402</v>
      </c>
      <c r="C339" s="3"/>
      <c r="D339" s="3" t="s">
        <v>279</v>
      </c>
      <c r="E339" s="3" t="s">
        <v>403</v>
      </c>
      <c r="F339" s="3"/>
    </row>
    <row r="340" spans="1:6" x14ac:dyDescent="0.2">
      <c r="A340" s="5" t="s">
        <v>404</v>
      </c>
      <c r="B340" s="3" t="s">
        <v>402</v>
      </c>
      <c r="C340" s="3"/>
      <c r="D340" s="3" t="s">
        <v>279</v>
      </c>
      <c r="E340" s="3" t="s">
        <v>405</v>
      </c>
      <c r="F340" s="3"/>
    </row>
    <row r="341" spans="1:6" x14ac:dyDescent="0.2">
      <c r="A341" s="5" t="s">
        <v>406</v>
      </c>
      <c r="B341" s="3" t="s">
        <v>402</v>
      </c>
      <c r="C341" s="3"/>
      <c r="D341" s="3" t="s">
        <v>279</v>
      </c>
      <c r="E341" s="3" t="s">
        <v>164</v>
      </c>
      <c r="F341" s="3"/>
    </row>
    <row r="342" spans="1:6" x14ac:dyDescent="0.2">
      <c r="A342" s="5" t="s">
        <v>407</v>
      </c>
      <c r="B342" s="3" t="s">
        <v>402</v>
      </c>
      <c r="C342" s="3"/>
      <c r="D342" s="3" t="s">
        <v>279</v>
      </c>
      <c r="E342" s="3" t="s">
        <v>408</v>
      </c>
      <c r="F342" s="3"/>
    </row>
    <row r="343" spans="1:6" x14ac:dyDescent="0.2">
      <c r="A343" s="5" t="s">
        <v>409</v>
      </c>
      <c r="B343" s="3" t="s">
        <v>402</v>
      </c>
      <c r="C343" s="3"/>
      <c r="D343" s="3" t="s">
        <v>279</v>
      </c>
      <c r="E343" s="3" t="s">
        <v>408</v>
      </c>
      <c r="F343" s="3"/>
    </row>
    <row r="344" spans="1:6" x14ac:dyDescent="0.2">
      <c r="A344" s="5" t="s">
        <v>410</v>
      </c>
      <c r="B344" s="3" t="s">
        <v>402</v>
      </c>
      <c r="C344" s="3"/>
      <c r="D344" s="3" t="s">
        <v>279</v>
      </c>
      <c r="E344" s="3" t="s">
        <v>411</v>
      </c>
      <c r="F344" s="3"/>
    </row>
    <row r="345" spans="1:6" x14ac:dyDescent="0.2">
      <c r="A345" s="5" t="s">
        <v>412</v>
      </c>
      <c r="B345" s="3" t="s">
        <v>402</v>
      </c>
      <c r="C345" s="3"/>
      <c r="D345" s="3" t="s">
        <v>279</v>
      </c>
      <c r="E345" s="3" t="s">
        <v>408</v>
      </c>
      <c r="F345" s="3"/>
    </row>
    <row r="346" spans="1:6" x14ac:dyDescent="0.2">
      <c r="A346" s="5" t="s">
        <v>413</v>
      </c>
      <c r="B346" s="3" t="s">
        <v>402</v>
      </c>
      <c r="C346" s="3"/>
      <c r="D346" s="3" t="s">
        <v>279</v>
      </c>
      <c r="E346" s="3" t="s">
        <v>192</v>
      </c>
      <c r="F346" s="3"/>
    </row>
    <row r="347" spans="1:6" x14ac:dyDescent="0.2">
      <c r="A347" s="5" t="s">
        <v>414</v>
      </c>
      <c r="B347" s="3" t="s">
        <v>402</v>
      </c>
      <c r="C347" s="3"/>
      <c r="D347" s="3" t="s">
        <v>279</v>
      </c>
      <c r="E347" s="3" t="s">
        <v>415</v>
      </c>
      <c r="F347" s="3"/>
    </row>
    <row r="348" spans="1:6" x14ac:dyDescent="0.2">
      <c r="A348" s="5" t="s">
        <v>416</v>
      </c>
      <c r="B348" s="3" t="s">
        <v>402</v>
      </c>
      <c r="C348" s="3"/>
      <c r="D348" s="3" t="s">
        <v>279</v>
      </c>
      <c r="E348" s="3" t="s">
        <v>408</v>
      </c>
      <c r="F348" s="3"/>
    </row>
    <row r="349" spans="1:6" x14ac:dyDescent="0.2">
      <c r="A349" s="5" t="s">
        <v>417</v>
      </c>
      <c r="B349" s="3" t="s">
        <v>402</v>
      </c>
      <c r="C349" s="3"/>
      <c r="D349" s="3" t="s">
        <v>279</v>
      </c>
      <c r="E349" s="3" t="s">
        <v>411</v>
      </c>
      <c r="F349" s="3"/>
    </row>
  </sheetData>
  <autoFilter ref="A1:F349"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5"/>
  <sheetViews>
    <sheetView workbookViewId="0"/>
  </sheetViews>
  <sheetFormatPr defaultColWidth="12.5703125" defaultRowHeight="15.75" customHeight="1" x14ac:dyDescent="0.2"/>
  <cols>
    <col min="1" max="1" width="42.5703125" customWidth="1"/>
    <col min="2" max="4" width="20.7109375" customWidth="1"/>
    <col min="5" max="5" width="22.42578125" customWidth="1"/>
  </cols>
  <sheetData>
    <row r="1" spans="1:6" x14ac:dyDescent="0.2">
      <c r="A1" s="32" t="s">
        <v>0</v>
      </c>
      <c r="B1" s="32" t="s">
        <v>1</v>
      </c>
      <c r="C1" s="32" t="s">
        <v>2</v>
      </c>
      <c r="D1" s="32" t="s">
        <v>3</v>
      </c>
      <c r="E1" s="32" t="s">
        <v>505</v>
      </c>
      <c r="F1" s="32" t="s">
        <v>5</v>
      </c>
    </row>
    <row r="2" spans="1:6" x14ac:dyDescent="0.2">
      <c r="A2" s="4" t="s">
        <v>272</v>
      </c>
      <c r="B2" s="13" t="s">
        <v>273</v>
      </c>
      <c r="C2" s="13"/>
      <c r="D2" s="13" t="s">
        <v>16</v>
      </c>
      <c r="E2" s="13" t="s">
        <v>274</v>
      </c>
      <c r="F2" s="13"/>
    </row>
    <row r="3" spans="1:6" x14ac:dyDescent="0.2">
      <c r="A3" s="15" t="s">
        <v>275</v>
      </c>
      <c r="B3" s="13" t="s">
        <v>273</v>
      </c>
      <c r="C3" s="16"/>
      <c r="D3" s="16" t="s">
        <v>16</v>
      </c>
      <c r="E3" s="16" t="s">
        <v>276</v>
      </c>
      <c r="F3" s="13"/>
    </row>
    <row r="4" spans="1:6" x14ac:dyDescent="0.2">
      <c r="A4" s="33"/>
      <c r="B4" s="34"/>
      <c r="C4" s="34"/>
      <c r="D4" s="34"/>
      <c r="E4" s="34"/>
    </row>
    <row r="5" spans="1:6" x14ac:dyDescent="0.2">
      <c r="A5" s="35"/>
      <c r="B5" s="36"/>
      <c r="C5" s="36"/>
      <c r="D5" s="36"/>
      <c r="E5" s="3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107"/>
  <sheetViews>
    <sheetView workbookViewId="0"/>
  </sheetViews>
  <sheetFormatPr defaultColWidth="12.5703125" defaultRowHeight="15.75" customHeight="1" x14ac:dyDescent="0.2"/>
  <cols>
    <col min="1" max="1" width="57.5703125" customWidth="1"/>
    <col min="2" max="2" width="15.140625" customWidth="1"/>
    <col min="3" max="3" width="33.140625" customWidth="1"/>
    <col min="4" max="4" width="26.28515625" customWidth="1"/>
    <col min="5" max="5" width="8.5703125" customWidth="1"/>
    <col min="6" max="6" width="30" customWidth="1"/>
  </cols>
  <sheetData>
    <row r="1" spans="1:6" x14ac:dyDescent="0.2">
      <c r="A1" s="37" t="s">
        <v>0</v>
      </c>
      <c r="B1" s="37" t="s">
        <v>1</v>
      </c>
      <c r="C1" s="37" t="s">
        <v>2</v>
      </c>
      <c r="D1" s="37" t="s">
        <v>3</v>
      </c>
      <c r="E1" s="37" t="s">
        <v>505</v>
      </c>
      <c r="F1" s="37" t="s">
        <v>5</v>
      </c>
    </row>
    <row r="2" spans="1:6" x14ac:dyDescent="0.2">
      <c r="A2" s="5" t="s">
        <v>277</v>
      </c>
      <c r="B2" s="3" t="s">
        <v>278</v>
      </c>
      <c r="C2" s="3"/>
      <c r="D2" s="3" t="s">
        <v>279</v>
      </c>
      <c r="E2" s="3" t="s">
        <v>280</v>
      </c>
      <c r="F2" s="3"/>
    </row>
    <row r="3" spans="1:6" x14ac:dyDescent="0.2">
      <c r="A3" s="5" t="s">
        <v>281</v>
      </c>
      <c r="B3" s="3" t="s">
        <v>278</v>
      </c>
      <c r="C3" s="3"/>
      <c r="D3" s="3" t="s">
        <v>279</v>
      </c>
      <c r="E3" s="3" t="s">
        <v>282</v>
      </c>
      <c r="F3" s="3"/>
    </row>
    <row r="4" spans="1:6" x14ac:dyDescent="0.2">
      <c r="A4" s="5" t="s">
        <v>283</v>
      </c>
      <c r="B4" s="3" t="s">
        <v>278</v>
      </c>
      <c r="C4" s="3"/>
      <c r="D4" s="3" t="s">
        <v>113</v>
      </c>
      <c r="E4" s="3" t="s">
        <v>232</v>
      </c>
      <c r="F4" s="3"/>
    </row>
    <row r="5" spans="1:6" x14ac:dyDescent="0.2">
      <c r="A5" s="5" t="s">
        <v>284</v>
      </c>
      <c r="B5" s="3" t="s">
        <v>278</v>
      </c>
      <c r="C5" s="3"/>
      <c r="D5" s="3" t="s">
        <v>113</v>
      </c>
      <c r="E5" s="3" t="s">
        <v>232</v>
      </c>
      <c r="F5" s="3"/>
    </row>
    <row r="6" spans="1:6" x14ac:dyDescent="0.2">
      <c r="A6" s="5" t="s">
        <v>285</v>
      </c>
      <c r="B6" s="3" t="s">
        <v>278</v>
      </c>
      <c r="C6" s="3"/>
      <c r="D6" s="3" t="s">
        <v>113</v>
      </c>
      <c r="E6" s="3" t="s">
        <v>286</v>
      </c>
      <c r="F6" s="3"/>
    </row>
    <row r="7" spans="1:6" x14ac:dyDescent="0.2">
      <c r="A7" s="5" t="s">
        <v>287</v>
      </c>
      <c r="B7" s="3" t="s">
        <v>278</v>
      </c>
      <c r="C7" s="3"/>
      <c r="D7" s="3" t="s">
        <v>279</v>
      </c>
      <c r="E7" s="3" t="s">
        <v>288</v>
      </c>
      <c r="F7" s="3"/>
    </row>
    <row r="8" spans="1:6" x14ac:dyDescent="0.2">
      <c r="A8" s="5" t="s">
        <v>289</v>
      </c>
      <c r="B8" s="3" t="s">
        <v>278</v>
      </c>
      <c r="C8" s="3"/>
      <c r="D8" s="3" t="s">
        <v>279</v>
      </c>
      <c r="E8" s="3" t="s">
        <v>234</v>
      </c>
      <c r="F8" s="3"/>
    </row>
    <row r="9" spans="1:6" x14ac:dyDescent="0.2">
      <c r="A9" s="5" t="s">
        <v>290</v>
      </c>
      <c r="B9" s="3" t="s">
        <v>278</v>
      </c>
      <c r="C9" s="3"/>
      <c r="D9" s="3" t="s">
        <v>113</v>
      </c>
      <c r="E9" s="3" t="s">
        <v>232</v>
      </c>
      <c r="F9" s="3"/>
    </row>
    <row r="10" spans="1:6" x14ac:dyDescent="0.2">
      <c r="A10" s="5" t="s">
        <v>291</v>
      </c>
      <c r="B10" s="3" t="s">
        <v>278</v>
      </c>
      <c r="C10" s="3"/>
      <c r="D10" s="3" t="s">
        <v>113</v>
      </c>
      <c r="E10" s="3" t="s">
        <v>288</v>
      </c>
      <c r="F10" s="3"/>
    </row>
    <row r="11" spans="1:6" x14ac:dyDescent="0.2">
      <c r="A11" s="5" t="s">
        <v>292</v>
      </c>
      <c r="B11" s="3" t="s">
        <v>278</v>
      </c>
      <c r="C11" s="3"/>
      <c r="D11" s="3" t="s">
        <v>279</v>
      </c>
      <c r="E11" s="3" t="s">
        <v>234</v>
      </c>
      <c r="F11" s="3"/>
    </row>
    <row r="12" spans="1:6" x14ac:dyDescent="0.2">
      <c r="A12" s="5" t="s">
        <v>293</v>
      </c>
      <c r="B12" s="3" t="s">
        <v>278</v>
      </c>
      <c r="C12" s="3"/>
      <c r="D12" s="3" t="s">
        <v>113</v>
      </c>
      <c r="E12" s="3" t="s">
        <v>248</v>
      </c>
      <c r="F12" s="3"/>
    </row>
    <row r="13" spans="1:6" x14ac:dyDescent="0.2">
      <c r="A13" s="5" t="s">
        <v>294</v>
      </c>
      <c r="B13" s="3" t="s">
        <v>278</v>
      </c>
      <c r="C13" s="3"/>
      <c r="D13" s="3" t="s">
        <v>113</v>
      </c>
      <c r="E13" s="3" t="s">
        <v>268</v>
      </c>
      <c r="F13" s="3"/>
    </row>
    <row r="14" spans="1:6" x14ac:dyDescent="0.2">
      <c r="A14" s="5" t="s">
        <v>295</v>
      </c>
      <c r="B14" s="3" t="s">
        <v>278</v>
      </c>
      <c r="C14" s="3"/>
      <c r="D14" s="3" t="s">
        <v>296</v>
      </c>
      <c r="E14" s="3" t="s">
        <v>297</v>
      </c>
      <c r="F14" s="3"/>
    </row>
    <row r="15" spans="1:6" x14ac:dyDescent="0.2">
      <c r="A15" s="5" t="s">
        <v>298</v>
      </c>
      <c r="B15" s="3" t="s">
        <v>278</v>
      </c>
      <c r="C15" s="3"/>
      <c r="D15" s="3" t="s">
        <v>279</v>
      </c>
      <c r="E15" s="3" t="s">
        <v>288</v>
      </c>
      <c r="F15" s="3"/>
    </row>
    <row r="16" spans="1:6" x14ac:dyDescent="0.2">
      <c r="A16" s="3" t="s">
        <v>299</v>
      </c>
      <c r="B16" s="3" t="s">
        <v>278</v>
      </c>
      <c r="C16" s="3"/>
      <c r="D16" s="3" t="s">
        <v>279</v>
      </c>
      <c r="E16" s="3" t="s">
        <v>300</v>
      </c>
      <c r="F16" s="3"/>
    </row>
    <row r="17" spans="1:6" x14ac:dyDescent="0.2">
      <c r="A17" s="3" t="s">
        <v>301</v>
      </c>
      <c r="B17" s="3" t="s">
        <v>278</v>
      </c>
      <c r="C17" s="3"/>
      <c r="D17" s="3" t="s">
        <v>296</v>
      </c>
      <c r="E17" s="3" t="s">
        <v>302</v>
      </c>
      <c r="F17" s="3"/>
    </row>
    <row r="18" spans="1:6" x14ac:dyDescent="0.2">
      <c r="A18" s="3" t="s">
        <v>303</v>
      </c>
      <c r="B18" s="3" t="s">
        <v>278</v>
      </c>
      <c r="C18" s="3"/>
      <c r="D18" s="3" t="s">
        <v>279</v>
      </c>
      <c r="E18" s="3" t="s">
        <v>280</v>
      </c>
      <c r="F18" s="3"/>
    </row>
    <row r="19" spans="1:6" x14ac:dyDescent="0.2">
      <c r="A19" s="3" t="s">
        <v>304</v>
      </c>
      <c r="B19" s="3" t="s">
        <v>278</v>
      </c>
      <c r="C19" s="3"/>
      <c r="D19" s="3" t="s">
        <v>279</v>
      </c>
      <c r="E19" s="3" t="s">
        <v>288</v>
      </c>
      <c r="F19" s="3"/>
    </row>
    <row r="20" spans="1:6" x14ac:dyDescent="0.2">
      <c r="A20" s="3" t="s">
        <v>305</v>
      </c>
      <c r="B20" s="3" t="s">
        <v>278</v>
      </c>
      <c r="C20" s="3"/>
      <c r="D20" s="3" t="s">
        <v>279</v>
      </c>
      <c r="E20" s="3" t="s">
        <v>282</v>
      </c>
      <c r="F20" s="3"/>
    </row>
    <row r="21" spans="1:6" x14ac:dyDescent="0.2">
      <c r="A21" s="5" t="s">
        <v>306</v>
      </c>
      <c r="B21" s="3" t="s">
        <v>278</v>
      </c>
      <c r="C21" s="3"/>
      <c r="D21" s="3" t="s">
        <v>296</v>
      </c>
      <c r="E21" s="3" t="s">
        <v>239</v>
      </c>
      <c r="F21" s="3"/>
    </row>
    <row r="22" spans="1:6" x14ac:dyDescent="0.2">
      <c r="A22" s="5" t="s">
        <v>307</v>
      </c>
      <c r="B22" s="3" t="s">
        <v>278</v>
      </c>
      <c r="C22" s="3"/>
      <c r="D22" s="3" t="s">
        <v>279</v>
      </c>
      <c r="E22" s="3" t="s">
        <v>280</v>
      </c>
      <c r="F22" s="3"/>
    </row>
    <row r="23" spans="1:6" x14ac:dyDescent="0.2">
      <c r="A23" s="3" t="s">
        <v>308</v>
      </c>
      <c r="B23" s="3" t="s">
        <v>278</v>
      </c>
      <c r="C23" s="3"/>
      <c r="D23" s="3" t="s">
        <v>113</v>
      </c>
      <c r="E23" s="3" t="s">
        <v>138</v>
      </c>
      <c r="F23" s="3"/>
    </row>
    <row r="24" spans="1:6" x14ac:dyDescent="0.2">
      <c r="A24" s="5" t="s">
        <v>309</v>
      </c>
      <c r="B24" s="3" t="s">
        <v>278</v>
      </c>
      <c r="C24" s="3"/>
      <c r="D24" s="3" t="s">
        <v>279</v>
      </c>
      <c r="E24" s="3" t="s">
        <v>280</v>
      </c>
      <c r="F24" s="3"/>
    </row>
    <row r="25" spans="1:6" x14ac:dyDescent="0.2">
      <c r="A25" s="3" t="s">
        <v>310</v>
      </c>
      <c r="B25" s="3" t="s">
        <v>278</v>
      </c>
      <c r="C25" s="3"/>
      <c r="D25" s="3" t="s">
        <v>113</v>
      </c>
      <c r="E25" s="3" t="s">
        <v>286</v>
      </c>
      <c r="F25" s="3"/>
    </row>
    <row r="26" spans="1:6" x14ac:dyDescent="0.2">
      <c r="A26" s="3" t="s">
        <v>311</v>
      </c>
      <c r="B26" s="3" t="s">
        <v>278</v>
      </c>
      <c r="C26" s="3"/>
      <c r="D26" s="3" t="s">
        <v>279</v>
      </c>
      <c r="E26" s="3" t="s">
        <v>282</v>
      </c>
      <c r="F26" s="3"/>
    </row>
    <row r="27" spans="1:6" x14ac:dyDescent="0.2">
      <c r="A27" s="3" t="s">
        <v>312</v>
      </c>
      <c r="B27" s="3" t="s">
        <v>278</v>
      </c>
      <c r="C27" s="3"/>
      <c r="D27" s="3" t="s">
        <v>113</v>
      </c>
      <c r="E27" s="3" t="s">
        <v>232</v>
      </c>
      <c r="F27" s="3"/>
    </row>
    <row r="28" spans="1:6" x14ac:dyDescent="0.2">
      <c r="A28" s="3" t="s">
        <v>313</v>
      </c>
      <c r="B28" s="3" t="s">
        <v>278</v>
      </c>
      <c r="C28" s="3"/>
      <c r="D28" s="3" t="s">
        <v>279</v>
      </c>
      <c r="E28" s="3" t="s">
        <v>282</v>
      </c>
      <c r="F28" s="3"/>
    </row>
    <row r="29" spans="1:6" x14ac:dyDescent="0.2">
      <c r="A29" s="3" t="s">
        <v>314</v>
      </c>
      <c r="B29" s="3" t="s">
        <v>278</v>
      </c>
      <c r="C29" s="3"/>
      <c r="D29" s="3" t="s">
        <v>279</v>
      </c>
      <c r="E29" s="3" t="s">
        <v>280</v>
      </c>
      <c r="F29" s="3"/>
    </row>
    <row r="30" spans="1:6" x14ac:dyDescent="0.2">
      <c r="A30" s="3" t="s">
        <v>315</v>
      </c>
      <c r="B30" s="3" t="s">
        <v>278</v>
      </c>
      <c r="C30" s="3"/>
      <c r="D30" s="3" t="s">
        <v>279</v>
      </c>
      <c r="E30" s="3" t="s">
        <v>288</v>
      </c>
      <c r="F30" s="3"/>
    </row>
    <row r="31" spans="1:6" x14ac:dyDescent="0.2">
      <c r="A31" s="3" t="s">
        <v>316</v>
      </c>
      <c r="B31" s="3" t="s">
        <v>278</v>
      </c>
      <c r="C31" s="3"/>
      <c r="D31" s="3" t="s">
        <v>279</v>
      </c>
      <c r="E31" s="3" t="s">
        <v>317</v>
      </c>
      <c r="F31" s="3"/>
    </row>
    <row r="32" spans="1:6" x14ac:dyDescent="0.2">
      <c r="A32" s="3" t="s">
        <v>318</v>
      </c>
      <c r="B32" s="3" t="s">
        <v>278</v>
      </c>
      <c r="C32" s="3"/>
      <c r="D32" s="3" t="s">
        <v>113</v>
      </c>
      <c r="E32" s="3" t="s">
        <v>232</v>
      </c>
      <c r="F32" s="3"/>
    </row>
    <row r="33" spans="1:6" x14ac:dyDescent="0.2">
      <c r="A33" s="3" t="s">
        <v>319</v>
      </c>
      <c r="B33" s="3" t="s">
        <v>278</v>
      </c>
      <c r="C33" s="3"/>
      <c r="D33" s="3" t="s">
        <v>279</v>
      </c>
      <c r="E33" s="3" t="s">
        <v>288</v>
      </c>
      <c r="F33" s="3"/>
    </row>
    <row r="34" spans="1:6" x14ac:dyDescent="0.2">
      <c r="A34" s="3" t="s">
        <v>320</v>
      </c>
      <c r="B34" s="3" t="s">
        <v>278</v>
      </c>
      <c r="C34" s="3"/>
      <c r="D34" s="3" t="s">
        <v>51</v>
      </c>
      <c r="E34" s="3" t="s">
        <v>321</v>
      </c>
      <c r="F34" s="3"/>
    </row>
    <row r="35" spans="1:6" x14ac:dyDescent="0.2">
      <c r="A35" s="3" t="s">
        <v>322</v>
      </c>
      <c r="B35" s="3" t="s">
        <v>278</v>
      </c>
      <c r="C35" s="3"/>
      <c r="D35" s="3" t="s">
        <v>113</v>
      </c>
      <c r="E35" s="3" t="s">
        <v>323</v>
      </c>
      <c r="F35" s="3"/>
    </row>
    <row r="36" spans="1:6" x14ac:dyDescent="0.2">
      <c r="A36" s="3" t="s">
        <v>324</v>
      </c>
      <c r="B36" s="3" t="s">
        <v>278</v>
      </c>
      <c r="C36" s="3"/>
      <c r="D36" s="3" t="s">
        <v>279</v>
      </c>
      <c r="E36" s="3" t="s">
        <v>280</v>
      </c>
      <c r="F36" s="3"/>
    </row>
    <row r="37" spans="1:6" x14ac:dyDescent="0.2">
      <c r="A37" s="3" t="s">
        <v>325</v>
      </c>
      <c r="B37" s="3" t="s">
        <v>278</v>
      </c>
      <c r="C37" s="3"/>
      <c r="D37" s="3" t="s">
        <v>279</v>
      </c>
      <c r="E37" s="3" t="s">
        <v>282</v>
      </c>
      <c r="F37" s="3"/>
    </row>
    <row r="38" spans="1:6" x14ac:dyDescent="0.2">
      <c r="A38" s="3" t="s">
        <v>326</v>
      </c>
      <c r="B38" s="3" t="s">
        <v>278</v>
      </c>
      <c r="C38" s="3"/>
      <c r="D38" s="3" t="s">
        <v>279</v>
      </c>
      <c r="E38" s="3" t="s">
        <v>280</v>
      </c>
      <c r="F38" s="3"/>
    </row>
    <row r="39" spans="1:6" x14ac:dyDescent="0.2">
      <c r="A39" s="3" t="s">
        <v>327</v>
      </c>
      <c r="B39" s="3" t="s">
        <v>278</v>
      </c>
      <c r="C39" s="3"/>
      <c r="D39" s="3" t="s">
        <v>113</v>
      </c>
      <c r="E39" s="3" t="s">
        <v>268</v>
      </c>
      <c r="F39" s="3"/>
    </row>
    <row r="40" spans="1:6" x14ac:dyDescent="0.2">
      <c r="A40" s="5" t="s">
        <v>328</v>
      </c>
      <c r="B40" s="3" t="s">
        <v>278</v>
      </c>
      <c r="C40" s="3"/>
      <c r="D40" s="3" t="s">
        <v>279</v>
      </c>
      <c r="E40" s="3" t="s">
        <v>288</v>
      </c>
      <c r="F40" s="3"/>
    </row>
    <row r="41" spans="1:6" x14ac:dyDescent="0.2">
      <c r="A41" s="3" t="s">
        <v>329</v>
      </c>
      <c r="B41" s="3" t="s">
        <v>278</v>
      </c>
      <c r="C41" s="3"/>
      <c r="D41" s="3" t="s">
        <v>113</v>
      </c>
      <c r="E41" s="3" t="s">
        <v>232</v>
      </c>
      <c r="F41" s="3"/>
    </row>
    <row r="42" spans="1:6" x14ac:dyDescent="0.2">
      <c r="A42" s="3" t="s">
        <v>330</v>
      </c>
      <c r="B42" s="3" t="s">
        <v>278</v>
      </c>
      <c r="C42" s="3"/>
      <c r="D42" s="3" t="s">
        <v>113</v>
      </c>
      <c r="E42" s="3" t="s">
        <v>232</v>
      </c>
      <c r="F42" s="3"/>
    </row>
    <row r="43" spans="1:6" x14ac:dyDescent="0.2">
      <c r="A43" s="3" t="s">
        <v>331</v>
      </c>
      <c r="B43" s="3" t="s">
        <v>278</v>
      </c>
      <c r="C43" s="3"/>
      <c r="D43" s="3" t="s">
        <v>279</v>
      </c>
      <c r="E43" s="3" t="s">
        <v>280</v>
      </c>
      <c r="F43" s="3"/>
    </row>
    <row r="44" spans="1:6" x14ac:dyDescent="0.2">
      <c r="A44" s="5" t="s">
        <v>332</v>
      </c>
      <c r="B44" s="3" t="s">
        <v>278</v>
      </c>
      <c r="C44" s="3"/>
      <c r="D44" s="3" t="s">
        <v>113</v>
      </c>
      <c r="E44" s="3" t="s">
        <v>234</v>
      </c>
      <c r="F44" s="3"/>
    </row>
    <row r="45" spans="1:6" x14ac:dyDescent="0.2">
      <c r="A45" s="3" t="s">
        <v>333</v>
      </c>
      <c r="B45" s="3" t="s">
        <v>278</v>
      </c>
      <c r="C45" s="3"/>
      <c r="D45" s="3" t="s">
        <v>279</v>
      </c>
      <c r="E45" s="3" t="s">
        <v>280</v>
      </c>
      <c r="F45" s="3"/>
    </row>
    <row r="46" spans="1:6" x14ac:dyDescent="0.2">
      <c r="A46" s="3" t="s">
        <v>334</v>
      </c>
      <c r="B46" s="3" t="s">
        <v>278</v>
      </c>
      <c r="C46" s="3"/>
      <c r="D46" s="3" t="s">
        <v>279</v>
      </c>
      <c r="E46" s="3" t="s">
        <v>280</v>
      </c>
      <c r="F46" s="3"/>
    </row>
    <row r="47" spans="1:6" x14ac:dyDescent="0.2">
      <c r="A47" s="3" t="s">
        <v>335</v>
      </c>
      <c r="B47" s="3" t="s">
        <v>278</v>
      </c>
      <c r="C47" s="3"/>
      <c r="D47" s="3" t="s">
        <v>113</v>
      </c>
      <c r="E47" s="3" t="s">
        <v>268</v>
      </c>
      <c r="F47" s="3"/>
    </row>
    <row r="48" spans="1:6" x14ac:dyDescent="0.2">
      <c r="A48" s="3" t="s">
        <v>336</v>
      </c>
      <c r="B48" s="3" t="s">
        <v>278</v>
      </c>
      <c r="C48" s="3"/>
      <c r="D48" s="3" t="s">
        <v>113</v>
      </c>
      <c r="E48" s="3" t="s">
        <v>232</v>
      </c>
      <c r="F48" s="3"/>
    </row>
    <row r="49" spans="1:6" x14ac:dyDescent="0.2">
      <c r="A49" s="3" t="s">
        <v>337</v>
      </c>
      <c r="B49" s="3" t="s">
        <v>278</v>
      </c>
      <c r="C49" s="3"/>
      <c r="D49" s="3" t="s">
        <v>279</v>
      </c>
      <c r="E49" s="3" t="s">
        <v>288</v>
      </c>
      <c r="F49" s="3"/>
    </row>
    <row r="50" spans="1:6" x14ac:dyDescent="0.2">
      <c r="A50" s="3" t="s">
        <v>338</v>
      </c>
      <c r="B50" s="3" t="s">
        <v>278</v>
      </c>
      <c r="C50" s="3"/>
      <c r="D50" s="3" t="s">
        <v>279</v>
      </c>
      <c r="E50" s="3" t="s">
        <v>339</v>
      </c>
      <c r="F50" s="3"/>
    </row>
    <row r="51" spans="1:6" x14ac:dyDescent="0.2">
      <c r="A51" s="3" t="s">
        <v>340</v>
      </c>
      <c r="B51" s="3" t="s">
        <v>278</v>
      </c>
      <c r="C51" s="3"/>
      <c r="D51" s="3" t="s">
        <v>279</v>
      </c>
      <c r="E51" s="3" t="s">
        <v>282</v>
      </c>
      <c r="F51" s="3"/>
    </row>
    <row r="52" spans="1:6" x14ac:dyDescent="0.2">
      <c r="A52" s="3" t="s">
        <v>341</v>
      </c>
      <c r="B52" s="3" t="s">
        <v>278</v>
      </c>
      <c r="C52" s="3"/>
      <c r="D52" s="3" t="s">
        <v>279</v>
      </c>
      <c r="E52" s="3" t="s">
        <v>280</v>
      </c>
      <c r="F52" s="3"/>
    </row>
    <row r="53" spans="1:6" x14ac:dyDescent="0.2">
      <c r="A53" s="3" t="s">
        <v>342</v>
      </c>
      <c r="B53" s="3" t="s">
        <v>278</v>
      </c>
      <c r="C53" s="3"/>
      <c r="D53" s="3" t="s">
        <v>296</v>
      </c>
      <c r="E53" s="3" t="s">
        <v>297</v>
      </c>
      <c r="F53" s="3"/>
    </row>
    <row r="54" spans="1:6" x14ac:dyDescent="0.2">
      <c r="A54" s="5" t="s">
        <v>343</v>
      </c>
      <c r="B54" s="3" t="s">
        <v>278</v>
      </c>
      <c r="C54" s="3"/>
      <c r="D54" s="3" t="s">
        <v>113</v>
      </c>
      <c r="E54" s="3" t="s">
        <v>282</v>
      </c>
      <c r="F54" s="3"/>
    </row>
    <row r="55" spans="1:6" x14ac:dyDescent="0.2">
      <c r="A55" s="17" t="s">
        <v>344</v>
      </c>
      <c r="B55" s="3" t="s">
        <v>278</v>
      </c>
      <c r="C55" s="3"/>
      <c r="D55" s="3" t="s">
        <v>113</v>
      </c>
      <c r="E55" s="3" t="s">
        <v>345</v>
      </c>
      <c r="F55" s="3"/>
    </row>
    <row r="56" spans="1:6" x14ac:dyDescent="0.2">
      <c r="A56" s="5" t="s">
        <v>346</v>
      </c>
      <c r="B56" s="3" t="s">
        <v>278</v>
      </c>
      <c r="C56" s="3"/>
      <c r="D56" s="3" t="s">
        <v>113</v>
      </c>
      <c r="E56" s="3" t="s">
        <v>345</v>
      </c>
      <c r="F56" s="3"/>
    </row>
    <row r="57" spans="1:6" x14ac:dyDescent="0.2">
      <c r="A57" s="5" t="s">
        <v>347</v>
      </c>
      <c r="B57" s="3" t="s">
        <v>278</v>
      </c>
      <c r="C57" s="3"/>
      <c r="D57" s="3" t="s">
        <v>113</v>
      </c>
      <c r="E57" s="3" t="s">
        <v>345</v>
      </c>
      <c r="F57" s="3"/>
    </row>
    <row r="58" spans="1:6" x14ac:dyDescent="0.2">
      <c r="A58" s="17" t="s">
        <v>348</v>
      </c>
      <c r="B58" s="3" t="s">
        <v>278</v>
      </c>
      <c r="C58" s="3"/>
      <c r="D58" s="3" t="s">
        <v>113</v>
      </c>
      <c r="E58" s="3" t="s">
        <v>345</v>
      </c>
      <c r="F58" s="3"/>
    </row>
    <row r="59" spans="1:6" x14ac:dyDescent="0.2">
      <c r="A59" s="17" t="s">
        <v>349</v>
      </c>
      <c r="B59" s="3" t="s">
        <v>278</v>
      </c>
      <c r="C59" s="3"/>
      <c r="D59" s="3" t="s">
        <v>113</v>
      </c>
      <c r="E59" s="3" t="s">
        <v>345</v>
      </c>
      <c r="F59" s="3"/>
    </row>
    <row r="60" spans="1:6" x14ac:dyDescent="0.2">
      <c r="A60" s="17" t="s">
        <v>350</v>
      </c>
      <c r="B60" s="3" t="s">
        <v>278</v>
      </c>
      <c r="C60" s="3"/>
      <c r="D60" s="3" t="s">
        <v>113</v>
      </c>
      <c r="E60" s="3" t="s">
        <v>345</v>
      </c>
      <c r="F60" s="3"/>
    </row>
    <row r="61" spans="1:6" x14ac:dyDescent="0.2">
      <c r="A61" s="17" t="s">
        <v>351</v>
      </c>
      <c r="B61" s="3" t="s">
        <v>278</v>
      </c>
      <c r="C61" s="3"/>
      <c r="D61" s="3" t="s">
        <v>279</v>
      </c>
      <c r="E61" s="3" t="s">
        <v>282</v>
      </c>
      <c r="F61" s="3"/>
    </row>
    <row r="62" spans="1:6" x14ac:dyDescent="0.2">
      <c r="A62" s="17" t="s">
        <v>352</v>
      </c>
      <c r="B62" s="3" t="s">
        <v>278</v>
      </c>
      <c r="C62" s="3"/>
      <c r="D62" s="3" t="s">
        <v>113</v>
      </c>
      <c r="E62" s="3" t="s">
        <v>248</v>
      </c>
      <c r="F62" s="3"/>
    </row>
    <row r="63" spans="1:6" x14ac:dyDescent="0.2">
      <c r="A63" s="3" t="s">
        <v>353</v>
      </c>
      <c r="B63" s="3" t="s">
        <v>278</v>
      </c>
      <c r="C63" s="3"/>
      <c r="D63" s="3" t="s">
        <v>279</v>
      </c>
      <c r="E63" s="3" t="s">
        <v>282</v>
      </c>
      <c r="F63" s="3"/>
    </row>
    <row r="64" spans="1:6" x14ac:dyDescent="0.2">
      <c r="A64" s="3" t="s">
        <v>354</v>
      </c>
      <c r="B64" s="3" t="s">
        <v>278</v>
      </c>
      <c r="C64" s="3"/>
      <c r="D64" s="3" t="s">
        <v>279</v>
      </c>
      <c r="E64" s="3" t="s">
        <v>317</v>
      </c>
      <c r="F64" s="3"/>
    </row>
    <row r="65" spans="1:6" x14ac:dyDescent="0.2">
      <c r="A65" s="3" t="s">
        <v>355</v>
      </c>
      <c r="B65" s="3" t="s">
        <v>278</v>
      </c>
      <c r="C65" s="3"/>
      <c r="D65" s="3" t="s">
        <v>113</v>
      </c>
      <c r="E65" s="3" t="s">
        <v>232</v>
      </c>
      <c r="F65" s="3"/>
    </row>
    <row r="66" spans="1:6" x14ac:dyDescent="0.2">
      <c r="A66" s="17" t="s">
        <v>356</v>
      </c>
      <c r="B66" s="3" t="s">
        <v>278</v>
      </c>
      <c r="C66" s="3"/>
      <c r="D66" s="3" t="s">
        <v>113</v>
      </c>
      <c r="E66" s="3" t="s">
        <v>232</v>
      </c>
      <c r="F66" s="3"/>
    </row>
    <row r="67" spans="1:6" x14ac:dyDescent="0.2">
      <c r="A67" s="3" t="s">
        <v>357</v>
      </c>
      <c r="B67" s="3" t="s">
        <v>278</v>
      </c>
      <c r="C67" s="3"/>
      <c r="D67" s="3" t="s">
        <v>279</v>
      </c>
      <c r="E67" s="3" t="s">
        <v>288</v>
      </c>
      <c r="F67" s="3"/>
    </row>
    <row r="68" spans="1:6" x14ac:dyDescent="0.2">
      <c r="A68" s="3" t="s">
        <v>358</v>
      </c>
      <c r="B68" s="3" t="s">
        <v>278</v>
      </c>
      <c r="C68" s="3"/>
      <c r="D68" s="3" t="s">
        <v>296</v>
      </c>
      <c r="E68" s="3" t="s">
        <v>297</v>
      </c>
      <c r="F68" s="3"/>
    </row>
    <row r="69" spans="1:6" x14ac:dyDescent="0.2">
      <c r="A69" s="3" t="s">
        <v>359</v>
      </c>
      <c r="B69" s="3" t="s">
        <v>278</v>
      </c>
      <c r="C69" s="3"/>
      <c r="D69" s="3" t="s">
        <v>279</v>
      </c>
      <c r="E69" s="3" t="s">
        <v>280</v>
      </c>
      <c r="F69" s="3"/>
    </row>
    <row r="70" spans="1:6" x14ac:dyDescent="0.2">
      <c r="A70" s="3" t="s">
        <v>360</v>
      </c>
      <c r="B70" s="3" t="s">
        <v>278</v>
      </c>
      <c r="C70" s="3"/>
      <c r="D70" s="3" t="s">
        <v>279</v>
      </c>
      <c r="E70" s="3" t="s">
        <v>361</v>
      </c>
      <c r="F70" s="3"/>
    </row>
    <row r="71" spans="1:6" x14ac:dyDescent="0.2">
      <c r="A71" s="3" t="s">
        <v>362</v>
      </c>
      <c r="B71" s="3" t="s">
        <v>278</v>
      </c>
      <c r="C71" s="3"/>
      <c r="D71" s="3" t="s">
        <v>279</v>
      </c>
      <c r="E71" s="3" t="s">
        <v>288</v>
      </c>
      <c r="F71" s="3"/>
    </row>
    <row r="72" spans="1:6" x14ac:dyDescent="0.2">
      <c r="A72" s="3" t="s">
        <v>363</v>
      </c>
      <c r="B72" s="3" t="s">
        <v>278</v>
      </c>
      <c r="C72" s="3"/>
      <c r="D72" s="3" t="s">
        <v>279</v>
      </c>
      <c r="E72" s="3" t="s">
        <v>280</v>
      </c>
      <c r="F72" s="3"/>
    </row>
    <row r="73" spans="1:6" x14ac:dyDescent="0.2">
      <c r="A73" s="3" t="s">
        <v>364</v>
      </c>
      <c r="B73" s="3" t="s">
        <v>278</v>
      </c>
      <c r="C73" s="3"/>
      <c r="D73" s="3" t="s">
        <v>279</v>
      </c>
      <c r="E73" s="3" t="s">
        <v>282</v>
      </c>
      <c r="F73" s="3"/>
    </row>
    <row r="74" spans="1:6" x14ac:dyDescent="0.2">
      <c r="A74" s="3" t="s">
        <v>365</v>
      </c>
      <c r="B74" s="3" t="s">
        <v>278</v>
      </c>
      <c r="C74" s="3"/>
      <c r="D74" s="3" t="s">
        <v>279</v>
      </c>
      <c r="E74" s="3" t="s">
        <v>280</v>
      </c>
      <c r="F74" s="3"/>
    </row>
    <row r="75" spans="1:6" x14ac:dyDescent="0.2">
      <c r="A75" s="17" t="s">
        <v>366</v>
      </c>
      <c r="B75" s="3" t="s">
        <v>278</v>
      </c>
      <c r="C75" s="3"/>
      <c r="D75" s="3" t="s">
        <v>113</v>
      </c>
      <c r="E75" s="3" t="s">
        <v>286</v>
      </c>
      <c r="F75" s="3"/>
    </row>
    <row r="76" spans="1:6" x14ac:dyDescent="0.2">
      <c r="A76" s="3" t="s">
        <v>367</v>
      </c>
      <c r="B76" s="3" t="s">
        <v>278</v>
      </c>
      <c r="C76" s="3"/>
      <c r="D76" s="3" t="s">
        <v>279</v>
      </c>
      <c r="E76" s="3" t="s">
        <v>234</v>
      </c>
      <c r="F76" s="3"/>
    </row>
    <row r="77" spans="1:6" x14ac:dyDescent="0.2">
      <c r="A77" s="3" t="s">
        <v>368</v>
      </c>
      <c r="B77" s="3" t="s">
        <v>278</v>
      </c>
      <c r="C77" s="3"/>
      <c r="D77" s="3" t="s">
        <v>279</v>
      </c>
      <c r="E77" s="3" t="s">
        <v>282</v>
      </c>
      <c r="F77" s="3"/>
    </row>
    <row r="78" spans="1:6" x14ac:dyDescent="0.2">
      <c r="A78" s="3" t="s">
        <v>369</v>
      </c>
      <c r="B78" s="3" t="s">
        <v>278</v>
      </c>
      <c r="C78" s="3"/>
      <c r="D78" s="3" t="s">
        <v>279</v>
      </c>
      <c r="E78" s="3" t="s">
        <v>282</v>
      </c>
      <c r="F78" s="3"/>
    </row>
    <row r="79" spans="1:6" x14ac:dyDescent="0.2">
      <c r="A79" s="3" t="s">
        <v>370</v>
      </c>
      <c r="B79" s="3" t="s">
        <v>278</v>
      </c>
      <c r="C79" s="3"/>
      <c r="D79" s="3" t="s">
        <v>279</v>
      </c>
      <c r="E79" s="3" t="s">
        <v>280</v>
      </c>
      <c r="F79" s="3"/>
    </row>
    <row r="80" spans="1:6" x14ac:dyDescent="0.2">
      <c r="A80" s="3" t="s">
        <v>371</v>
      </c>
      <c r="B80" s="3" t="s">
        <v>278</v>
      </c>
      <c r="C80" s="3"/>
      <c r="D80" s="3" t="s">
        <v>279</v>
      </c>
      <c r="E80" s="3" t="s">
        <v>280</v>
      </c>
      <c r="F80" s="3"/>
    </row>
    <row r="81" spans="1:6" x14ac:dyDescent="0.2">
      <c r="A81" s="5" t="s">
        <v>372</v>
      </c>
      <c r="B81" s="3" t="s">
        <v>278</v>
      </c>
      <c r="C81" s="3"/>
      <c r="D81" s="3" t="s">
        <v>113</v>
      </c>
      <c r="E81" s="3" t="s">
        <v>232</v>
      </c>
      <c r="F81" s="3"/>
    </row>
    <row r="82" spans="1:6" x14ac:dyDescent="0.2">
      <c r="A82" s="3" t="s">
        <v>373</v>
      </c>
      <c r="B82" s="3" t="s">
        <v>278</v>
      </c>
      <c r="C82" s="3"/>
      <c r="D82" s="3" t="s">
        <v>279</v>
      </c>
      <c r="E82" s="3" t="s">
        <v>280</v>
      </c>
      <c r="F82" s="3"/>
    </row>
    <row r="83" spans="1:6" x14ac:dyDescent="0.2">
      <c r="A83" s="3" t="s">
        <v>374</v>
      </c>
      <c r="B83" s="3" t="s">
        <v>278</v>
      </c>
      <c r="C83" s="3"/>
      <c r="D83" s="3" t="s">
        <v>279</v>
      </c>
      <c r="E83" s="3" t="s">
        <v>280</v>
      </c>
      <c r="F83" s="3"/>
    </row>
    <row r="84" spans="1:6" x14ac:dyDescent="0.2">
      <c r="A84" s="5" t="s">
        <v>375</v>
      </c>
      <c r="B84" s="3" t="s">
        <v>278</v>
      </c>
      <c r="C84" s="3"/>
      <c r="D84" s="3" t="s">
        <v>113</v>
      </c>
      <c r="E84" s="3" t="s">
        <v>239</v>
      </c>
      <c r="F84" s="3"/>
    </row>
    <row r="85" spans="1:6" x14ac:dyDescent="0.2">
      <c r="A85" s="5" t="s">
        <v>376</v>
      </c>
      <c r="B85" s="3" t="s">
        <v>278</v>
      </c>
      <c r="C85" s="3"/>
      <c r="D85" s="3" t="s">
        <v>113</v>
      </c>
      <c r="E85" s="3" t="s">
        <v>288</v>
      </c>
      <c r="F85" s="3"/>
    </row>
    <row r="86" spans="1:6" x14ac:dyDescent="0.2">
      <c r="A86" s="3" t="s">
        <v>377</v>
      </c>
      <c r="B86" s="3" t="s">
        <v>278</v>
      </c>
      <c r="C86" s="3"/>
      <c r="D86" s="3" t="s">
        <v>113</v>
      </c>
      <c r="E86" s="3" t="s">
        <v>236</v>
      </c>
      <c r="F86" s="3"/>
    </row>
    <row r="87" spans="1:6" x14ac:dyDescent="0.2">
      <c r="A87" s="5" t="s">
        <v>378</v>
      </c>
      <c r="B87" s="3" t="s">
        <v>278</v>
      </c>
      <c r="C87" s="3"/>
      <c r="D87" s="3" t="s">
        <v>113</v>
      </c>
      <c r="E87" s="3" t="s">
        <v>232</v>
      </c>
      <c r="F87" s="3"/>
    </row>
    <row r="88" spans="1:6" x14ac:dyDescent="0.2">
      <c r="A88" s="17" t="s">
        <v>379</v>
      </c>
      <c r="B88" s="3" t="s">
        <v>278</v>
      </c>
      <c r="C88" s="3"/>
      <c r="D88" s="3" t="s">
        <v>279</v>
      </c>
      <c r="E88" s="3" t="s">
        <v>280</v>
      </c>
      <c r="F88" s="3"/>
    </row>
    <row r="89" spans="1:6" x14ac:dyDescent="0.2">
      <c r="A89" s="17" t="s">
        <v>380</v>
      </c>
      <c r="B89" s="3" t="s">
        <v>278</v>
      </c>
      <c r="C89" s="3"/>
      <c r="D89" s="3" t="s">
        <v>279</v>
      </c>
      <c r="E89" s="3" t="s">
        <v>288</v>
      </c>
      <c r="F89" s="3"/>
    </row>
    <row r="90" spans="1:6" x14ac:dyDescent="0.2">
      <c r="A90" s="3" t="s">
        <v>381</v>
      </c>
      <c r="B90" s="3" t="s">
        <v>278</v>
      </c>
      <c r="C90" s="3"/>
      <c r="D90" s="3" t="s">
        <v>113</v>
      </c>
      <c r="E90" s="3" t="s">
        <v>248</v>
      </c>
      <c r="F90" s="3"/>
    </row>
    <row r="91" spans="1:6" x14ac:dyDescent="0.2">
      <c r="A91" s="3" t="s">
        <v>382</v>
      </c>
      <c r="B91" s="3" t="s">
        <v>278</v>
      </c>
      <c r="C91" s="3"/>
      <c r="D91" s="3" t="s">
        <v>113</v>
      </c>
      <c r="E91" s="3" t="s">
        <v>271</v>
      </c>
      <c r="F91" s="3"/>
    </row>
    <row r="92" spans="1:6" x14ac:dyDescent="0.2">
      <c r="A92" s="3" t="s">
        <v>383</v>
      </c>
      <c r="B92" s="3" t="s">
        <v>278</v>
      </c>
      <c r="C92" s="3"/>
      <c r="D92" s="3" t="s">
        <v>279</v>
      </c>
      <c r="E92" s="3" t="s">
        <v>280</v>
      </c>
      <c r="F92" s="3"/>
    </row>
    <row r="93" spans="1:6" x14ac:dyDescent="0.2">
      <c r="A93" s="3" t="s">
        <v>384</v>
      </c>
      <c r="B93" s="3" t="s">
        <v>278</v>
      </c>
      <c r="C93" s="3"/>
      <c r="D93" s="3" t="s">
        <v>113</v>
      </c>
      <c r="E93" s="3" t="s">
        <v>232</v>
      </c>
      <c r="F93" s="3"/>
    </row>
    <row r="94" spans="1:6" x14ac:dyDescent="0.2">
      <c r="A94" s="17" t="s">
        <v>385</v>
      </c>
      <c r="B94" s="3" t="s">
        <v>278</v>
      </c>
      <c r="C94" s="3"/>
      <c r="D94" s="3" t="s">
        <v>113</v>
      </c>
      <c r="E94" s="3" t="s">
        <v>386</v>
      </c>
      <c r="F94" s="3"/>
    </row>
    <row r="95" spans="1:6" x14ac:dyDescent="0.2">
      <c r="A95" s="3" t="s">
        <v>387</v>
      </c>
      <c r="B95" s="3" t="s">
        <v>278</v>
      </c>
      <c r="C95" s="3"/>
      <c r="D95" s="3" t="s">
        <v>279</v>
      </c>
      <c r="E95" s="3" t="s">
        <v>282</v>
      </c>
      <c r="F95" s="3"/>
    </row>
    <row r="96" spans="1:6" x14ac:dyDescent="0.2">
      <c r="A96" s="3" t="s">
        <v>388</v>
      </c>
      <c r="B96" s="3" t="s">
        <v>278</v>
      </c>
      <c r="C96" s="3"/>
      <c r="D96" s="3" t="s">
        <v>279</v>
      </c>
      <c r="E96" s="3" t="s">
        <v>280</v>
      </c>
      <c r="F96" s="3"/>
    </row>
    <row r="97" spans="1:6" x14ac:dyDescent="0.2">
      <c r="A97" s="17" t="s">
        <v>389</v>
      </c>
      <c r="B97" s="3" t="s">
        <v>278</v>
      </c>
      <c r="C97" s="3"/>
      <c r="D97" s="3" t="s">
        <v>113</v>
      </c>
      <c r="E97" s="3" t="s">
        <v>286</v>
      </c>
      <c r="F97" s="3"/>
    </row>
    <row r="98" spans="1:6" x14ac:dyDescent="0.2">
      <c r="A98" s="5" t="s">
        <v>390</v>
      </c>
      <c r="B98" s="3" t="s">
        <v>278</v>
      </c>
      <c r="C98" s="3"/>
      <c r="D98" s="3" t="s">
        <v>113</v>
      </c>
      <c r="E98" s="3" t="s">
        <v>345</v>
      </c>
      <c r="F98" s="3"/>
    </row>
    <row r="99" spans="1:6" x14ac:dyDescent="0.2">
      <c r="A99" s="17" t="s">
        <v>391</v>
      </c>
      <c r="B99" s="3" t="s">
        <v>278</v>
      </c>
      <c r="C99" s="3"/>
      <c r="D99" s="3" t="s">
        <v>392</v>
      </c>
      <c r="E99" s="3" t="s">
        <v>268</v>
      </c>
      <c r="F99" s="3"/>
    </row>
    <row r="100" spans="1:6" x14ac:dyDescent="0.2">
      <c r="A100" s="3" t="s">
        <v>393</v>
      </c>
      <c r="B100" s="3" t="s">
        <v>278</v>
      </c>
      <c r="C100" s="3"/>
      <c r="D100" s="3" t="s">
        <v>279</v>
      </c>
      <c r="E100" s="3" t="s">
        <v>280</v>
      </c>
      <c r="F100" s="3"/>
    </row>
    <row r="101" spans="1:6" x14ac:dyDescent="0.2">
      <c r="A101" s="3" t="s">
        <v>394</v>
      </c>
      <c r="B101" s="3" t="s">
        <v>278</v>
      </c>
      <c r="C101" s="3"/>
      <c r="D101" s="3" t="s">
        <v>279</v>
      </c>
      <c r="E101" s="3" t="s">
        <v>288</v>
      </c>
      <c r="F101" s="3"/>
    </row>
    <row r="102" spans="1:6" x14ac:dyDescent="0.2">
      <c r="A102" s="3" t="s">
        <v>395</v>
      </c>
      <c r="B102" s="3" t="s">
        <v>278</v>
      </c>
      <c r="C102" s="3"/>
      <c r="D102" s="3" t="s">
        <v>279</v>
      </c>
      <c r="E102" s="3" t="s">
        <v>288</v>
      </c>
      <c r="F102" s="3"/>
    </row>
    <row r="103" spans="1:6" x14ac:dyDescent="0.2">
      <c r="A103" s="3" t="s">
        <v>396</v>
      </c>
      <c r="B103" s="3" t="s">
        <v>278</v>
      </c>
      <c r="C103" s="3"/>
      <c r="D103" s="3" t="s">
        <v>279</v>
      </c>
      <c r="E103" s="3" t="s">
        <v>280</v>
      </c>
      <c r="F103" s="3"/>
    </row>
    <row r="104" spans="1:6" x14ac:dyDescent="0.2">
      <c r="A104" s="3" t="s">
        <v>397</v>
      </c>
      <c r="B104" s="3" t="s">
        <v>278</v>
      </c>
      <c r="C104" s="3"/>
      <c r="D104" s="3" t="s">
        <v>279</v>
      </c>
      <c r="E104" s="3" t="s">
        <v>234</v>
      </c>
      <c r="F104" s="3"/>
    </row>
    <row r="105" spans="1:6" x14ac:dyDescent="0.2">
      <c r="A105" s="3" t="s">
        <v>398</v>
      </c>
      <c r="B105" s="3" t="s">
        <v>278</v>
      </c>
      <c r="C105" s="3"/>
      <c r="D105" s="3" t="s">
        <v>279</v>
      </c>
      <c r="E105" s="3" t="s">
        <v>288</v>
      </c>
      <c r="F105" s="3"/>
    </row>
    <row r="106" spans="1:6" x14ac:dyDescent="0.2">
      <c r="A106" s="3" t="s">
        <v>399</v>
      </c>
      <c r="B106" s="3" t="s">
        <v>278</v>
      </c>
      <c r="C106" s="3"/>
      <c r="D106" s="3" t="s">
        <v>279</v>
      </c>
      <c r="E106" s="3" t="s">
        <v>280</v>
      </c>
      <c r="F106" s="3"/>
    </row>
    <row r="107" spans="1:6" x14ac:dyDescent="0.2">
      <c r="A107" s="3" t="s">
        <v>400</v>
      </c>
      <c r="B107" s="3" t="s">
        <v>278</v>
      </c>
      <c r="C107" s="3"/>
      <c r="D107" s="3" t="s">
        <v>279</v>
      </c>
      <c r="E107" s="3" t="s">
        <v>234</v>
      </c>
      <c r="F107"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00"/>
  <sheetViews>
    <sheetView workbookViewId="0"/>
  </sheetViews>
  <sheetFormatPr defaultColWidth="12.5703125" defaultRowHeight="15.75" customHeight="1" x14ac:dyDescent="0.2"/>
  <cols>
    <col min="1" max="1" width="28.28515625" customWidth="1"/>
    <col min="2" max="4" width="23.85546875" customWidth="1"/>
    <col min="5" max="5" width="19.140625" customWidth="1"/>
  </cols>
  <sheetData>
    <row r="1" spans="1:28" x14ac:dyDescent="0.2">
      <c r="A1" s="38" t="s">
        <v>0</v>
      </c>
      <c r="B1" s="38" t="s">
        <v>1</v>
      </c>
      <c r="C1" s="38" t="s">
        <v>2</v>
      </c>
      <c r="D1" s="38" t="s">
        <v>530</v>
      </c>
      <c r="E1" s="38" t="s">
        <v>505</v>
      </c>
      <c r="F1" s="38" t="s">
        <v>5</v>
      </c>
      <c r="G1" s="26"/>
      <c r="H1" s="26"/>
      <c r="I1" s="26"/>
      <c r="J1" s="26"/>
      <c r="K1" s="26"/>
      <c r="L1" s="26"/>
      <c r="M1" s="26"/>
      <c r="N1" s="26"/>
      <c r="O1" s="26"/>
      <c r="P1" s="26"/>
      <c r="Q1" s="26"/>
      <c r="R1" s="26"/>
      <c r="S1" s="26"/>
      <c r="T1" s="26"/>
      <c r="U1" s="26"/>
      <c r="V1" s="26"/>
      <c r="W1" s="26"/>
      <c r="X1" s="26"/>
      <c r="Y1" s="26"/>
      <c r="Z1" s="26"/>
      <c r="AA1" s="26"/>
      <c r="AB1" s="26"/>
    </row>
    <row r="2" spans="1:28" x14ac:dyDescent="0.2">
      <c r="A2" s="5" t="s">
        <v>401</v>
      </c>
      <c r="B2" s="3" t="s">
        <v>402</v>
      </c>
      <c r="C2" s="3"/>
      <c r="D2" s="3" t="s">
        <v>279</v>
      </c>
      <c r="E2" s="3" t="s">
        <v>403</v>
      </c>
      <c r="F2" s="3"/>
      <c r="G2" s="26"/>
      <c r="H2" s="26"/>
      <c r="I2" s="26"/>
      <c r="J2" s="26"/>
      <c r="K2" s="26"/>
      <c r="L2" s="26"/>
      <c r="M2" s="26"/>
      <c r="N2" s="26"/>
      <c r="O2" s="26"/>
      <c r="P2" s="26"/>
      <c r="Q2" s="26"/>
      <c r="R2" s="26"/>
      <c r="S2" s="26"/>
      <c r="T2" s="26"/>
      <c r="U2" s="26"/>
      <c r="V2" s="26"/>
      <c r="W2" s="26"/>
      <c r="X2" s="26"/>
      <c r="Y2" s="26"/>
      <c r="Z2" s="26"/>
      <c r="AA2" s="26"/>
      <c r="AB2" s="26"/>
    </row>
    <row r="3" spans="1:28" x14ac:dyDescent="0.2">
      <c r="A3" s="5" t="s">
        <v>404</v>
      </c>
      <c r="B3" s="3" t="s">
        <v>402</v>
      </c>
      <c r="C3" s="3"/>
      <c r="D3" s="3" t="s">
        <v>279</v>
      </c>
      <c r="E3" s="3" t="s">
        <v>405</v>
      </c>
      <c r="F3" s="3"/>
      <c r="G3" s="26"/>
      <c r="H3" s="26"/>
      <c r="I3" s="26"/>
      <c r="J3" s="26"/>
      <c r="K3" s="26"/>
      <c r="L3" s="26"/>
      <c r="M3" s="26"/>
      <c r="N3" s="26"/>
      <c r="O3" s="26"/>
      <c r="P3" s="26"/>
      <c r="Q3" s="26"/>
      <c r="R3" s="26"/>
      <c r="S3" s="26"/>
      <c r="T3" s="26"/>
      <c r="U3" s="26"/>
      <c r="V3" s="26"/>
      <c r="W3" s="26"/>
      <c r="X3" s="26"/>
      <c r="Y3" s="26"/>
      <c r="Z3" s="26"/>
      <c r="AA3" s="26"/>
      <c r="AB3" s="26"/>
    </row>
    <row r="4" spans="1:28" x14ac:dyDescent="0.2">
      <c r="A4" s="5" t="s">
        <v>406</v>
      </c>
      <c r="B4" s="3" t="s">
        <v>402</v>
      </c>
      <c r="C4" s="3"/>
      <c r="D4" s="3" t="s">
        <v>279</v>
      </c>
      <c r="E4" s="3" t="s">
        <v>164</v>
      </c>
      <c r="F4" s="3"/>
      <c r="G4" s="26"/>
      <c r="H4" s="26"/>
      <c r="I4" s="26"/>
      <c r="J4" s="26"/>
      <c r="K4" s="26"/>
      <c r="L4" s="26"/>
      <c r="M4" s="26"/>
      <c r="N4" s="26"/>
      <c r="O4" s="26"/>
      <c r="P4" s="26"/>
      <c r="Q4" s="26"/>
      <c r="R4" s="26"/>
      <c r="S4" s="26"/>
      <c r="T4" s="26"/>
      <c r="U4" s="26"/>
      <c r="V4" s="26"/>
      <c r="W4" s="26"/>
      <c r="X4" s="26"/>
      <c r="Y4" s="26"/>
      <c r="Z4" s="26"/>
      <c r="AA4" s="26"/>
      <c r="AB4" s="26"/>
    </row>
    <row r="5" spans="1:28" x14ac:dyDescent="0.2">
      <c r="A5" s="5" t="s">
        <v>407</v>
      </c>
      <c r="B5" s="3" t="s">
        <v>402</v>
      </c>
      <c r="C5" s="3"/>
      <c r="D5" s="3" t="s">
        <v>279</v>
      </c>
      <c r="E5" s="3" t="s">
        <v>408</v>
      </c>
      <c r="F5" s="3"/>
      <c r="G5" s="26"/>
      <c r="H5" s="26"/>
      <c r="I5" s="26"/>
      <c r="J5" s="26"/>
      <c r="K5" s="26"/>
      <c r="L5" s="26"/>
      <c r="M5" s="26"/>
      <c r="N5" s="26"/>
      <c r="O5" s="26"/>
      <c r="P5" s="26"/>
      <c r="Q5" s="26"/>
      <c r="R5" s="26"/>
      <c r="S5" s="26"/>
      <c r="T5" s="26"/>
      <c r="U5" s="26"/>
      <c r="V5" s="26"/>
      <c r="W5" s="26"/>
      <c r="X5" s="26"/>
      <c r="Y5" s="26"/>
      <c r="Z5" s="26"/>
      <c r="AA5" s="26"/>
      <c r="AB5" s="26"/>
    </row>
    <row r="6" spans="1:28" x14ac:dyDescent="0.2">
      <c r="A6" s="5" t="s">
        <v>409</v>
      </c>
      <c r="B6" s="3" t="s">
        <v>402</v>
      </c>
      <c r="C6" s="3"/>
      <c r="D6" s="3" t="s">
        <v>279</v>
      </c>
      <c r="E6" s="3" t="s">
        <v>408</v>
      </c>
      <c r="F6" s="3"/>
      <c r="G6" s="26"/>
      <c r="H6" s="26"/>
      <c r="I6" s="26"/>
      <c r="J6" s="26"/>
      <c r="K6" s="26"/>
      <c r="L6" s="26"/>
      <c r="M6" s="26"/>
      <c r="N6" s="26"/>
      <c r="O6" s="26"/>
      <c r="P6" s="26"/>
      <c r="Q6" s="26"/>
      <c r="R6" s="26"/>
      <c r="S6" s="26"/>
      <c r="T6" s="26"/>
      <c r="U6" s="26"/>
      <c r="V6" s="26"/>
      <c r="W6" s="26"/>
      <c r="X6" s="26"/>
      <c r="Y6" s="26"/>
      <c r="Z6" s="26"/>
      <c r="AA6" s="26"/>
      <c r="AB6" s="26"/>
    </row>
    <row r="7" spans="1:28" x14ac:dyDescent="0.2">
      <c r="A7" s="5" t="s">
        <v>410</v>
      </c>
      <c r="B7" s="3" t="s">
        <v>402</v>
      </c>
      <c r="C7" s="3"/>
      <c r="D7" s="3" t="s">
        <v>279</v>
      </c>
      <c r="E7" s="3" t="s">
        <v>411</v>
      </c>
      <c r="F7" s="3"/>
      <c r="G7" s="26"/>
      <c r="H7" s="26"/>
      <c r="I7" s="26"/>
      <c r="J7" s="26"/>
      <c r="K7" s="26"/>
      <c r="L7" s="26"/>
      <c r="M7" s="26"/>
      <c r="N7" s="26"/>
      <c r="O7" s="26"/>
      <c r="P7" s="26"/>
      <c r="Q7" s="26"/>
      <c r="R7" s="26"/>
      <c r="S7" s="26"/>
      <c r="T7" s="26"/>
      <c r="U7" s="26"/>
      <c r="V7" s="26"/>
      <c r="W7" s="26"/>
      <c r="X7" s="26"/>
      <c r="Y7" s="26"/>
      <c r="Z7" s="26"/>
      <c r="AA7" s="26"/>
      <c r="AB7" s="26"/>
    </row>
    <row r="8" spans="1:28" x14ac:dyDescent="0.2">
      <c r="A8" s="5" t="s">
        <v>412</v>
      </c>
      <c r="B8" s="3" t="s">
        <v>402</v>
      </c>
      <c r="C8" s="3"/>
      <c r="D8" s="3" t="s">
        <v>279</v>
      </c>
      <c r="E8" s="3" t="s">
        <v>408</v>
      </c>
      <c r="F8" s="3"/>
      <c r="G8" s="26"/>
      <c r="H8" s="26"/>
      <c r="I8" s="26"/>
      <c r="J8" s="26"/>
      <c r="K8" s="26"/>
      <c r="L8" s="26"/>
      <c r="M8" s="26"/>
      <c r="N8" s="26"/>
      <c r="O8" s="26"/>
      <c r="P8" s="26"/>
      <c r="Q8" s="26"/>
      <c r="R8" s="26"/>
      <c r="S8" s="26"/>
      <c r="T8" s="26"/>
      <c r="U8" s="26"/>
      <c r="V8" s="26"/>
      <c r="W8" s="26"/>
      <c r="X8" s="26"/>
      <c r="Y8" s="26"/>
      <c r="Z8" s="26"/>
      <c r="AA8" s="26"/>
      <c r="AB8" s="26"/>
    </row>
    <row r="9" spans="1:28" x14ac:dyDescent="0.2">
      <c r="A9" s="5" t="s">
        <v>413</v>
      </c>
      <c r="B9" s="3" t="s">
        <v>402</v>
      </c>
      <c r="C9" s="3"/>
      <c r="D9" s="3" t="s">
        <v>279</v>
      </c>
      <c r="E9" s="3" t="s">
        <v>192</v>
      </c>
      <c r="F9" s="3"/>
      <c r="G9" s="26"/>
      <c r="H9" s="26"/>
      <c r="I9" s="26"/>
      <c r="J9" s="26"/>
      <c r="K9" s="26"/>
      <c r="L9" s="26"/>
      <c r="M9" s="26"/>
      <c r="N9" s="26"/>
      <c r="O9" s="26"/>
      <c r="P9" s="26"/>
      <c r="Q9" s="26"/>
      <c r="R9" s="26"/>
      <c r="S9" s="26"/>
      <c r="T9" s="26"/>
      <c r="U9" s="26"/>
      <c r="V9" s="26"/>
      <c r="W9" s="26"/>
      <c r="X9" s="26"/>
      <c r="Y9" s="26"/>
      <c r="Z9" s="26"/>
      <c r="AA9" s="26"/>
      <c r="AB9" s="26"/>
    </row>
    <row r="10" spans="1:28" x14ac:dyDescent="0.2">
      <c r="A10" s="5" t="s">
        <v>414</v>
      </c>
      <c r="B10" s="3" t="s">
        <v>402</v>
      </c>
      <c r="C10" s="3"/>
      <c r="D10" s="3" t="s">
        <v>279</v>
      </c>
      <c r="E10" s="3" t="s">
        <v>415</v>
      </c>
      <c r="F10" s="3"/>
      <c r="G10" s="26"/>
      <c r="H10" s="26"/>
      <c r="I10" s="26"/>
      <c r="J10" s="26"/>
      <c r="K10" s="26"/>
      <c r="L10" s="26"/>
      <c r="M10" s="26"/>
      <c r="N10" s="26"/>
      <c r="O10" s="26"/>
      <c r="P10" s="26"/>
      <c r="Q10" s="26"/>
      <c r="R10" s="26"/>
      <c r="S10" s="26"/>
      <c r="T10" s="26"/>
      <c r="U10" s="26"/>
      <c r="V10" s="26"/>
      <c r="W10" s="26"/>
      <c r="X10" s="26"/>
      <c r="Y10" s="26"/>
      <c r="Z10" s="26"/>
      <c r="AA10" s="26"/>
      <c r="AB10" s="26"/>
    </row>
    <row r="11" spans="1:28" x14ac:dyDescent="0.2">
      <c r="A11" s="5" t="s">
        <v>416</v>
      </c>
      <c r="B11" s="3" t="s">
        <v>402</v>
      </c>
      <c r="C11" s="3"/>
      <c r="D11" s="3" t="s">
        <v>279</v>
      </c>
      <c r="E11" s="3" t="s">
        <v>408</v>
      </c>
      <c r="F11" s="3"/>
      <c r="G11" s="26"/>
      <c r="H11" s="26"/>
      <c r="I11" s="26"/>
      <c r="J11" s="26"/>
      <c r="K11" s="26"/>
      <c r="L11" s="26"/>
      <c r="M11" s="26"/>
      <c r="N11" s="26"/>
      <c r="O11" s="26"/>
      <c r="P11" s="26"/>
      <c r="Q11" s="26"/>
      <c r="R11" s="26"/>
      <c r="S11" s="26"/>
      <c r="T11" s="26"/>
      <c r="U11" s="26"/>
      <c r="V11" s="26"/>
      <c r="W11" s="26"/>
      <c r="X11" s="26"/>
      <c r="Y11" s="26"/>
      <c r="Z11" s="26"/>
      <c r="AA11" s="26"/>
      <c r="AB11" s="26"/>
    </row>
    <row r="12" spans="1:28" x14ac:dyDescent="0.2">
      <c r="A12" s="5" t="s">
        <v>417</v>
      </c>
      <c r="B12" s="3" t="s">
        <v>402</v>
      </c>
      <c r="C12" s="3"/>
      <c r="D12" s="3" t="s">
        <v>279</v>
      </c>
      <c r="E12" s="3" t="s">
        <v>411</v>
      </c>
      <c r="F12" s="3"/>
      <c r="G12" s="26"/>
      <c r="H12" s="26"/>
      <c r="I12" s="26"/>
      <c r="J12" s="26"/>
      <c r="K12" s="26"/>
      <c r="L12" s="26"/>
      <c r="M12" s="26"/>
      <c r="N12" s="26"/>
      <c r="O12" s="26"/>
      <c r="P12" s="26"/>
      <c r="Q12" s="26"/>
      <c r="R12" s="26"/>
      <c r="S12" s="26"/>
      <c r="T12" s="26"/>
      <c r="U12" s="26"/>
      <c r="V12" s="26"/>
      <c r="W12" s="26"/>
      <c r="X12" s="26"/>
      <c r="Y12" s="26"/>
      <c r="Z12" s="26"/>
      <c r="AA12" s="26"/>
      <c r="AB12" s="26"/>
    </row>
    <row r="13" spans="1:28" x14ac:dyDescent="0.2">
      <c r="A13" s="39"/>
      <c r="B13" s="40"/>
      <c r="C13" s="40"/>
      <c r="D13" s="40"/>
      <c r="E13" s="40"/>
      <c r="F13" s="26"/>
      <c r="G13" s="26"/>
      <c r="H13" s="26"/>
      <c r="I13" s="26"/>
      <c r="J13" s="26"/>
      <c r="K13" s="26"/>
      <c r="L13" s="26"/>
      <c r="M13" s="26"/>
      <c r="N13" s="26"/>
      <c r="O13" s="26"/>
      <c r="P13" s="26"/>
      <c r="Q13" s="26"/>
      <c r="R13" s="26"/>
      <c r="S13" s="26"/>
      <c r="T13" s="26"/>
      <c r="U13" s="26"/>
      <c r="V13" s="26"/>
      <c r="W13" s="26"/>
      <c r="X13" s="26"/>
      <c r="Y13" s="26"/>
      <c r="Z13" s="26"/>
      <c r="AA13" s="26"/>
      <c r="AB13" s="26"/>
    </row>
    <row r="14" spans="1:28"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row>
    <row r="15" spans="1:28"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row>
    <row r="16" spans="1:28"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row>
    <row r="17" spans="1:28"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row>
    <row r="18" spans="1:28"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row>
    <row r="19" spans="1:28" x14ac:dyDescent="0.2">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row>
    <row r="20" spans="1:28"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row>
    <row r="21" spans="1:28"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row>
    <row r="22" spans="1:28"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row>
    <row r="23" spans="1:28"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28"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row>
    <row r="25" spans="1:28"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row>
    <row r="26" spans="1:28"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row>
    <row r="27" spans="1:28"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row>
    <row r="28" spans="1:28"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row>
    <row r="29" spans="1:28"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row>
    <row r="30" spans="1:28"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row>
    <row r="31" spans="1:28"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row>
    <row r="32" spans="1:28"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row>
    <row r="33" spans="1:28"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row>
    <row r="34" spans="1:28"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row>
    <row r="35" spans="1:28"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row>
    <row r="36" spans="1:28"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row>
    <row r="37" spans="1:28"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row>
    <row r="38" spans="1:28"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row>
    <row r="39" spans="1:28"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28"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spans="1:28"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spans="1:28"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spans="1:28"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row>
    <row r="44" spans="1:28"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spans="1:28"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row>
    <row r="46" spans="1:28"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28"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row r="48" spans="1:28"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row>
    <row r="49" spans="1:28"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row>
    <row r="50" spans="1:28"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row>
    <row r="51" spans="1:28"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row>
    <row r="52" spans="1:28"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row>
    <row r="53" spans="1:28"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row>
    <row r="54" spans="1:28"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row>
    <row r="55" spans="1:28"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row>
    <row r="56" spans="1:28"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row>
    <row r="57" spans="1:28"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spans="1:28"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row>
    <row r="59" spans="1:28"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row>
    <row r="60" spans="1:28"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row>
    <row r="61" spans="1:28"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row>
    <row r="62" spans="1:28"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row>
    <row r="63" spans="1:28"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row>
    <row r="64" spans="1:28"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row>
    <row r="65" spans="1:28"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row>
    <row r="66" spans="1:28"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2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28"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28"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28"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28"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row r="72" spans="1:28"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row>
    <row r="73" spans="1:28"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row>
    <row r="74" spans="1:28"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row>
    <row r="75" spans="1:28"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row>
    <row r="76" spans="1:28"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row>
    <row r="77" spans="1:28"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row>
    <row r="78" spans="1:28"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row>
    <row r="79" spans="1:28"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row>
    <row r="80" spans="1:28"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row>
    <row r="81" spans="1:28"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row>
    <row r="82" spans="1:28"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row>
    <row r="83" spans="1:28"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row>
    <row r="84" spans="1:28"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row>
    <row r="85" spans="1:28"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row>
    <row r="86" spans="1:28"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row>
    <row r="87" spans="1:28"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row>
    <row r="88" spans="1:28"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row>
    <row r="89" spans="1:28"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row>
    <row r="90" spans="1:28"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row>
    <row r="91" spans="1:28"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row>
    <row r="92" spans="1:28"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row>
    <row r="93" spans="1:28"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row>
    <row r="94" spans="1:28"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row>
    <row r="95" spans="1:28"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spans="1:28"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row>
    <row r="97" spans="1:28"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row>
    <row r="98" spans="1:28"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row>
    <row r="99" spans="1:28"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row>
    <row r="100" spans="1:28"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spans="1:28"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spans="1:28"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spans="1:28"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spans="1:28"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spans="1:28"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spans="1:28"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spans="1:28"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spans="1:28"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spans="1:28"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spans="1:28"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spans="1:28"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spans="1:28"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spans="1:28"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spans="1:28"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spans="1:28"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spans="1:28"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row>
    <row r="117" spans="1:28"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spans="1:28"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row>
    <row r="119" spans="1:28"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row>
    <row r="120" spans="1:28"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row>
    <row r="121" spans="1:28"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row>
    <row r="122" spans="1:28"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row>
    <row r="123" spans="1:28"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row>
    <row r="124" spans="1:28"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row>
    <row r="125" spans="1:28"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spans="1:28"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row>
    <row r="127" spans="1:28"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row>
    <row r="128" spans="1:28"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spans="1:28"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spans="1:28"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row>
    <row r="131" spans="1:28"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row>
    <row r="132" spans="1:28"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row>
    <row r="133" spans="1:28"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row>
    <row r="134" spans="1:28"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row>
    <row r="135" spans="1:28"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row>
    <row r="136" spans="1:28"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row>
    <row r="137" spans="1:28"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row>
    <row r="138" spans="1:28"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row>
    <row r="139" spans="1:28"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row>
    <row r="140" spans="1:28"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row>
    <row r="141" spans="1:28"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row>
    <row r="142" spans="1:28"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row>
    <row r="143" spans="1:28"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row>
    <row r="144" spans="1:28"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row>
    <row r="145" spans="1:28"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row>
    <row r="146" spans="1:28"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row>
    <row r="147" spans="1:28"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row>
    <row r="148" spans="1:28"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row>
    <row r="149" spans="1:28"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row>
    <row r="150" spans="1:28"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spans="1:28"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row>
    <row r="152" spans="1:28"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row>
    <row r="153" spans="1:28"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spans="1:28"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spans="1:28"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spans="1:28"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spans="1:28"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spans="1:28"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spans="1:28"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spans="1:28"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row>
    <row r="161" spans="1:28"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spans="1:28"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spans="1:28"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spans="1:28"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row>
    <row r="165" spans="1:28"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spans="1:28"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row>
    <row r="167" spans="1:28"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spans="1:28"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spans="1:28"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row>
    <row r="170" spans="1:28"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row>
    <row r="171" spans="1:28"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spans="1:28"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row>
    <row r="173" spans="1:28"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row>
    <row r="174" spans="1:28"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row>
    <row r="175" spans="1:28"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row>
    <row r="176" spans="1:28"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row>
    <row r="177" spans="1:28"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row>
    <row r="178" spans="1:28"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row>
    <row r="179" spans="1:28"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row>
    <row r="180" spans="1:28"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row>
    <row r="181" spans="1:28"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row>
    <row r="182" spans="1:28"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row>
    <row r="183" spans="1:28"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row>
    <row r="184" spans="1:28"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row>
    <row r="185" spans="1:28"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row>
    <row r="186" spans="1:28"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row>
    <row r="187" spans="1:28"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row>
    <row r="188" spans="1:28"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row>
    <row r="189" spans="1:28"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row>
    <row r="190" spans="1:28"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row>
    <row r="191" spans="1:28"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row>
    <row r="192" spans="1:28"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row>
    <row r="193" spans="1:28"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row>
    <row r="194" spans="1:28"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row>
    <row r="195" spans="1:28"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row>
    <row r="196" spans="1:28"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row>
    <row r="197" spans="1:28"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row>
    <row r="198" spans="1:28"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row>
    <row r="199" spans="1:28"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row>
    <row r="200" spans="1:28"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row>
    <row r="201" spans="1:28"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row>
    <row r="202" spans="1:28"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row>
    <row r="203" spans="1:28"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row>
    <row r="204" spans="1:28"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row>
    <row r="205" spans="1:28"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row>
    <row r="206" spans="1:28"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row>
    <row r="207" spans="1:28"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row>
    <row r="208" spans="1:28"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row>
    <row r="209" spans="1:28"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row>
    <row r="210" spans="1:28"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row>
    <row r="211" spans="1:28"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row>
    <row r="212" spans="1:28"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row>
    <row r="213" spans="1:28"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row>
    <row r="214" spans="1:28"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row>
    <row r="215" spans="1:28"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row>
    <row r="216" spans="1:28"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row>
    <row r="217" spans="1:28"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row>
    <row r="218" spans="1:28"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row>
    <row r="219" spans="1:28"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row>
    <row r="220" spans="1:28"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row>
    <row r="221" spans="1:28"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row>
    <row r="222" spans="1:28"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row>
    <row r="223" spans="1:28"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row>
    <row r="224" spans="1:28"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row>
    <row r="225" spans="1:28"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row>
    <row r="226" spans="1:28"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row>
    <row r="227" spans="1:28"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row>
    <row r="228" spans="1:28"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row>
    <row r="229" spans="1:28"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row>
    <row r="230" spans="1:28"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row>
    <row r="231" spans="1:28"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row>
    <row r="232" spans="1:28"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row>
    <row r="233" spans="1:28"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row>
    <row r="234" spans="1:28"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row>
    <row r="235" spans="1:28"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row>
    <row r="236" spans="1:28"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row>
    <row r="237" spans="1:28"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row>
    <row r="238" spans="1:28"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row>
    <row r="239" spans="1:28"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row>
    <row r="240" spans="1:28"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row>
    <row r="241" spans="1:28"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row>
    <row r="242" spans="1:28"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row>
    <row r="243" spans="1:28"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row>
    <row r="244" spans="1:28"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row>
    <row r="245" spans="1:28"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row>
    <row r="246" spans="1:28"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row>
    <row r="247" spans="1:28"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row>
    <row r="248" spans="1:28"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row>
    <row r="249" spans="1:28"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row>
    <row r="250" spans="1:28"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spans="1:28"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spans="1:28"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spans="1:28"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spans="1:28"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spans="1:28"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row>
    <row r="256" spans="1:28"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row>
    <row r="257" spans="1:28"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row>
    <row r="258" spans="1:28"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spans="1:28"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row>
    <row r="260" spans="1:28"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spans="1:28"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spans="1:28"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spans="1:28"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spans="1:28"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spans="1:28"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spans="1:28"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spans="1:28"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spans="1:28"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spans="1:28"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spans="1:28"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spans="1:28"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spans="1:28"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spans="1:28"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spans="1:28"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spans="1:28"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spans="1:28"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spans="1:28"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spans="1:28"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spans="1:28"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spans="1:28"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spans="1:28"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spans="1:28"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spans="1:28"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spans="1:28"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row>
    <row r="285" spans="1:28"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row>
    <row r="286" spans="1:28"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row>
    <row r="287" spans="1:28"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row>
    <row r="288" spans="1:28"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row>
    <row r="289" spans="1:28"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row>
    <row r="290" spans="1:28"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row>
    <row r="291" spans="1:28"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row>
    <row r="292" spans="1:28"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row>
    <row r="293" spans="1:28"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row>
    <row r="294" spans="1:28"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row>
    <row r="295" spans="1:28"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row>
    <row r="296" spans="1:28"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row>
    <row r="297" spans="1:28"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row>
    <row r="298" spans="1:28"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row>
    <row r="299" spans="1:28"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row>
    <row r="300" spans="1:28"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row>
    <row r="301" spans="1:28"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row>
    <row r="302" spans="1:28"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row>
    <row r="303" spans="1:28"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row>
    <row r="304" spans="1:28"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row>
    <row r="305" spans="1:28"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row>
    <row r="306" spans="1:28"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row>
    <row r="307" spans="1:28"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row>
    <row r="308" spans="1:28"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row>
    <row r="309" spans="1:28"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row>
    <row r="310" spans="1:28"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row>
    <row r="311" spans="1:28"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row>
    <row r="312" spans="1:28"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row>
    <row r="313" spans="1:28"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row>
    <row r="314" spans="1:28"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row>
    <row r="315" spans="1:28"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row>
    <row r="316" spans="1:28"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row>
    <row r="317" spans="1:28"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row>
    <row r="318" spans="1:28"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row>
    <row r="319" spans="1:28"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row>
    <row r="320" spans="1:28"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row>
    <row r="321" spans="1:28"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row>
    <row r="322" spans="1:28"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row>
    <row r="323" spans="1:28"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row>
    <row r="324" spans="1:28"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row>
    <row r="325" spans="1:28"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row>
    <row r="326" spans="1:28"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row>
    <row r="327" spans="1:28"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row>
    <row r="328" spans="1:28"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row>
    <row r="329" spans="1:28"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row>
    <row r="330" spans="1:28"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row>
    <row r="331" spans="1:28"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row>
    <row r="332" spans="1:28"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row>
    <row r="333" spans="1:28"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row>
    <row r="334" spans="1:28"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row>
    <row r="335" spans="1:28"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row>
    <row r="336" spans="1:28"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row>
    <row r="337" spans="1:28"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row>
    <row r="338" spans="1:28"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row>
    <row r="339" spans="1:28"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row>
    <row r="340" spans="1:28"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row>
    <row r="341" spans="1:28"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row>
    <row r="342" spans="1:28"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row>
    <row r="343" spans="1:28"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row>
    <row r="344" spans="1:28"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row>
    <row r="345" spans="1:28"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row>
    <row r="346" spans="1:28"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row>
    <row r="347" spans="1:28"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row>
    <row r="348" spans="1:28"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row>
    <row r="349" spans="1:28"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row>
    <row r="350" spans="1:28"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row>
    <row r="351" spans="1:28"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row>
    <row r="352" spans="1:28"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row>
    <row r="353" spans="1:28"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row>
    <row r="354" spans="1:28"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row>
    <row r="355" spans="1:28"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row>
    <row r="356" spans="1:28"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row>
    <row r="357" spans="1:28"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row>
    <row r="358" spans="1:28"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row>
    <row r="359" spans="1:28"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row>
    <row r="360" spans="1:28"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row>
    <row r="361" spans="1:28"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row>
    <row r="362" spans="1:28"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row>
    <row r="363" spans="1:28"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row>
    <row r="364" spans="1:28"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row>
    <row r="365" spans="1:28"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row>
    <row r="366" spans="1:28"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row>
    <row r="367" spans="1:28"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row>
    <row r="368" spans="1:28"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row>
    <row r="369" spans="1:28"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row>
    <row r="370" spans="1:28"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row>
    <row r="371" spans="1:28"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row>
    <row r="372" spans="1:28"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row>
    <row r="373" spans="1:28"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row>
    <row r="374" spans="1:28"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row>
    <row r="375" spans="1:28"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row>
    <row r="376" spans="1:28"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row>
    <row r="377" spans="1:28"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row>
    <row r="378" spans="1:28"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row>
    <row r="379" spans="1:28"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row>
    <row r="380" spans="1:28"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row>
    <row r="381" spans="1:28"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row>
    <row r="382" spans="1:28"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row>
    <row r="383" spans="1:28"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row>
    <row r="384" spans="1:28"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row>
    <row r="385" spans="1:28"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row>
    <row r="386" spans="1:28"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row>
    <row r="387" spans="1:28"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row>
    <row r="388" spans="1:28"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row>
    <row r="389" spans="1:28"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row>
    <row r="390" spans="1:28"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row>
    <row r="391" spans="1:28"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row>
    <row r="392" spans="1:28"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row>
    <row r="393" spans="1:28"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row>
    <row r="394" spans="1:28"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row>
    <row r="395" spans="1:28"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row>
    <row r="396" spans="1:28"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row>
    <row r="397" spans="1:28"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row>
    <row r="398" spans="1:28"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row>
    <row r="399" spans="1:28"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row>
    <row r="400" spans="1:28"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row>
    <row r="401" spans="1:28"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row>
    <row r="402" spans="1:28"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row>
    <row r="403" spans="1:28"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row>
    <row r="404" spans="1:28"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row>
    <row r="405" spans="1:28"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row>
    <row r="406" spans="1:28"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row>
    <row r="407" spans="1:28"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row>
    <row r="408" spans="1:28"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row>
    <row r="409" spans="1:28"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row>
    <row r="410" spans="1:28"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row>
    <row r="411" spans="1:28"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row>
    <row r="412" spans="1:28"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row>
    <row r="413" spans="1:28"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row>
    <row r="414" spans="1:28"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row>
    <row r="415" spans="1:28"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row>
    <row r="416" spans="1:28"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row>
    <row r="417" spans="1:28"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row>
    <row r="418" spans="1:28"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row>
    <row r="419" spans="1:28"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row>
    <row r="420" spans="1:28"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row>
    <row r="421" spans="1:28"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row>
    <row r="422" spans="1:28"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row>
    <row r="423" spans="1:28"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row>
    <row r="424" spans="1:28"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row>
    <row r="425" spans="1:28"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row>
    <row r="426" spans="1:28"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row>
    <row r="427" spans="1:28"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row>
    <row r="428" spans="1:28"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row>
    <row r="429" spans="1:28"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row>
    <row r="430" spans="1:28"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row>
    <row r="431" spans="1:28"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row>
    <row r="432" spans="1:28"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row>
    <row r="433" spans="1:28"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row>
    <row r="434" spans="1:28"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row>
    <row r="435" spans="1:28"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row>
    <row r="436" spans="1:28"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row>
    <row r="437" spans="1:28"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row>
    <row r="438" spans="1:28"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row>
    <row r="439" spans="1:28"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row>
    <row r="440" spans="1:28"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row>
    <row r="441" spans="1:28"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row>
    <row r="442" spans="1:28"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row>
    <row r="443" spans="1:28"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row>
    <row r="444" spans="1:28"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row>
    <row r="445" spans="1:28"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row>
    <row r="446" spans="1:28"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row>
    <row r="447" spans="1:28"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row>
    <row r="448" spans="1:28"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row>
    <row r="449" spans="1:28"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row>
    <row r="450" spans="1:28"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row>
    <row r="451" spans="1:28"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row>
    <row r="452" spans="1:28"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row>
    <row r="453" spans="1:28"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row>
    <row r="454" spans="1:28"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row>
    <row r="455" spans="1:28"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row>
    <row r="456" spans="1:28"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row>
    <row r="457" spans="1:28"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row>
    <row r="458" spans="1:28"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row>
    <row r="459" spans="1:28"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row>
    <row r="460" spans="1:28"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row>
    <row r="461" spans="1:28"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row>
    <row r="462" spans="1:28"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row>
    <row r="463" spans="1:28"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row>
    <row r="464" spans="1:28"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row>
    <row r="465" spans="1:28"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row>
    <row r="466" spans="1:28"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row>
    <row r="467" spans="1:28"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row>
    <row r="468" spans="1:28"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row>
    <row r="469" spans="1:28"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row>
    <row r="470" spans="1:28"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row>
    <row r="471" spans="1:28"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row>
    <row r="472" spans="1:28"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row>
    <row r="473" spans="1:28"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row>
    <row r="474" spans="1:28"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row>
    <row r="475" spans="1:28"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row>
    <row r="476" spans="1:28"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row>
    <row r="477" spans="1:28"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row>
    <row r="478" spans="1:28"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row>
    <row r="479" spans="1:28"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row>
    <row r="480" spans="1:28"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row>
    <row r="481" spans="1:28"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row>
    <row r="482" spans="1:28"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row>
    <row r="483" spans="1:28"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row>
    <row r="484" spans="1:28"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row>
    <row r="485" spans="1:28"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row>
    <row r="486" spans="1:28"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row>
    <row r="487" spans="1:28"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row>
    <row r="488" spans="1:28"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row>
    <row r="489" spans="1:28"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row>
    <row r="490" spans="1:28"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row>
    <row r="491" spans="1:28"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row>
    <row r="492" spans="1:28"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row>
    <row r="493" spans="1:28"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row>
    <row r="494" spans="1:28"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row>
    <row r="495" spans="1:28"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row>
    <row r="496" spans="1:28"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row>
    <row r="497" spans="1:28"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row>
    <row r="498" spans="1:28"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row>
    <row r="499" spans="1:28"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row>
    <row r="500" spans="1:28"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row>
    <row r="501" spans="1:28"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row>
    <row r="502" spans="1:28"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row>
    <row r="503" spans="1:28"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row>
    <row r="504" spans="1:28"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row>
    <row r="505" spans="1:28"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row>
    <row r="506" spans="1:28"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row>
    <row r="507" spans="1:28"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row>
    <row r="508" spans="1:28"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row>
    <row r="509" spans="1:28"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row>
    <row r="510" spans="1:28"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row>
    <row r="511" spans="1:28"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row>
    <row r="512" spans="1:28"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row>
    <row r="513" spans="1:28"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row>
    <row r="514" spans="1:28"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row>
    <row r="515" spans="1:28"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row>
    <row r="516" spans="1:28"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row>
    <row r="517" spans="1:28"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row>
    <row r="518" spans="1:28"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row>
    <row r="519" spans="1:28"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row>
    <row r="520" spans="1:28"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row>
    <row r="521" spans="1:28"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row>
    <row r="522" spans="1:28"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row>
    <row r="523" spans="1:28"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row>
    <row r="524" spans="1:28"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row>
    <row r="525" spans="1:28"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row>
    <row r="526" spans="1:28"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row>
    <row r="527" spans="1:28"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row>
    <row r="528" spans="1:28"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row>
    <row r="529" spans="1:28"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row>
    <row r="530" spans="1:28"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row>
    <row r="531" spans="1:28"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row>
    <row r="532" spans="1:28"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row>
    <row r="533" spans="1:28"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row>
    <row r="534" spans="1:28"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row>
    <row r="535" spans="1:28"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row>
    <row r="536" spans="1:28"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row>
    <row r="537" spans="1:28"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row>
    <row r="538" spans="1:28"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row>
    <row r="539" spans="1:28"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row>
    <row r="540" spans="1:28"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row>
    <row r="541" spans="1:28"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row>
    <row r="542" spans="1:28"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row>
    <row r="543" spans="1:28"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row>
    <row r="544" spans="1:28"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row>
    <row r="545" spans="1:28"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row>
    <row r="546" spans="1:28"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row>
    <row r="547" spans="1:28"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row>
    <row r="548" spans="1:28"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row>
    <row r="549" spans="1:28"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row>
    <row r="550" spans="1:28"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row>
    <row r="551" spans="1:28"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row>
    <row r="552" spans="1:28"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row>
    <row r="553" spans="1:28"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row>
    <row r="554" spans="1:28"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row>
    <row r="555" spans="1:28"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row>
    <row r="556" spans="1:28"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row>
    <row r="557" spans="1:28"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row>
    <row r="558" spans="1:28"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row>
    <row r="559" spans="1:28"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row>
    <row r="560" spans="1:28"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row>
    <row r="561" spans="1:28"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row>
    <row r="562" spans="1:28"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row>
    <row r="563" spans="1:28"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row>
    <row r="564" spans="1:28"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row>
    <row r="565" spans="1:28"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row>
    <row r="566" spans="1:28"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row>
    <row r="567" spans="1:28"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row>
    <row r="568" spans="1:28"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row>
    <row r="569" spans="1:28"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row>
    <row r="570" spans="1:28"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row>
    <row r="571" spans="1:28"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row>
    <row r="572" spans="1:28"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row>
    <row r="573" spans="1:28"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row>
    <row r="574" spans="1:28"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row>
    <row r="575" spans="1:28"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row>
    <row r="576" spans="1:28"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row>
    <row r="577" spans="1:28"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row>
    <row r="578" spans="1:28"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row>
    <row r="579" spans="1:28"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row>
    <row r="580" spans="1:28"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row>
    <row r="581" spans="1:28"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row>
    <row r="582" spans="1:28"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row>
    <row r="583" spans="1:28"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row>
    <row r="584" spans="1:28"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row>
    <row r="585" spans="1:28"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row>
    <row r="586" spans="1:28"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row>
    <row r="587" spans="1:28"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row>
    <row r="588" spans="1:28"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row>
    <row r="589" spans="1:28"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row>
    <row r="590" spans="1:28"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row>
    <row r="591" spans="1:28"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row>
    <row r="592" spans="1:28"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row>
    <row r="593" spans="1:28"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row>
    <row r="594" spans="1:28"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row>
    <row r="595" spans="1:28"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row>
    <row r="596" spans="1:28"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row>
    <row r="597" spans="1:28"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row>
    <row r="598" spans="1:28"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row>
    <row r="599" spans="1:28"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row>
    <row r="600" spans="1:28"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row>
    <row r="601" spans="1:28"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row>
    <row r="602" spans="1:28"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row>
    <row r="603" spans="1:28"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row>
    <row r="604" spans="1:28"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row>
    <row r="605" spans="1:28"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row>
    <row r="606" spans="1:28"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row>
    <row r="607" spans="1:28"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row>
    <row r="608" spans="1:28"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row>
    <row r="609" spans="1:28"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row>
    <row r="610" spans="1:28"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row>
    <row r="611" spans="1:28"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row>
    <row r="612" spans="1:28"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row>
    <row r="613" spans="1:28"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row>
    <row r="614" spans="1:28"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row>
    <row r="615" spans="1:28"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row>
    <row r="616" spans="1:28"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row>
    <row r="617" spans="1:28"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row>
    <row r="618" spans="1:28"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row>
    <row r="619" spans="1:28"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row>
    <row r="620" spans="1:28"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row>
    <row r="621" spans="1:28"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row>
    <row r="622" spans="1:28"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row>
    <row r="623" spans="1:28"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row>
    <row r="624" spans="1:28"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row>
    <row r="625" spans="1:28"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row>
    <row r="626" spans="1:28"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row>
    <row r="627" spans="1:28"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row>
    <row r="628" spans="1:28"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row>
    <row r="629" spans="1:28"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row>
    <row r="630" spans="1:28"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row>
    <row r="631" spans="1:28"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row>
    <row r="632" spans="1:28"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row>
    <row r="633" spans="1:28"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row>
    <row r="634" spans="1:28"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row>
    <row r="635" spans="1:28"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row>
    <row r="636" spans="1:28"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row>
    <row r="637" spans="1:28"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row>
    <row r="638" spans="1:28"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row>
    <row r="639" spans="1:28"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row>
    <row r="640" spans="1:28"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row>
    <row r="641" spans="1:28"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row>
    <row r="642" spans="1:28"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row>
    <row r="643" spans="1:28"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row>
    <row r="644" spans="1:28"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row>
    <row r="645" spans="1:28"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row>
    <row r="646" spans="1:28"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row>
    <row r="647" spans="1:28"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row>
    <row r="648" spans="1:28"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row>
    <row r="649" spans="1:28"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row>
    <row r="650" spans="1:28"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row>
    <row r="651" spans="1:28"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row>
    <row r="652" spans="1:28"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row>
    <row r="653" spans="1:28"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row>
    <row r="654" spans="1:28"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row>
    <row r="655" spans="1:28"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row>
    <row r="656" spans="1:28"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row>
    <row r="657" spans="1:28"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row>
    <row r="658" spans="1:28"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row>
    <row r="659" spans="1:28"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row>
    <row r="660" spans="1:28"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row>
    <row r="661" spans="1:28"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row>
    <row r="662" spans="1:28"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row>
    <row r="663" spans="1:28"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row>
    <row r="664" spans="1:28"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row>
    <row r="665" spans="1:28"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row>
    <row r="666" spans="1:28"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row>
    <row r="667" spans="1:28"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row>
    <row r="668" spans="1:28"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row>
    <row r="669" spans="1:28"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row>
    <row r="670" spans="1:28"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row>
    <row r="671" spans="1:28"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row>
    <row r="672" spans="1:28"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row>
    <row r="673" spans="1:28"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row>
    <row r="674" spans="1:28"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row>
    <row r="675" spans="1:28"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row>
    <row r="676" spans="1:28"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row>
    <row r="677" spans="1:28"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row>
    <row r="678" spans="1:28"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row>
    <row r="679" spans="1:28"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row>
    <row r="680" spans="1:28"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row>
    <row r="681" spans="1:28"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row>
    <row r="682" spans="1:28"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row>
    <row r="683" spans="1:28"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row>
    <row r="684" spans="1:28"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row>
    <row r="685" spans="1:28"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row>
    <row r="686" spans="1:28"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row>
    <row r="687" spans="1:28"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row>
    <row r="688" spans="1:28"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row>
    <row r="689" spans="1:28"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row>
    <row r="690" spans="1:28"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row>
    <row r="691" spans="1:28"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row>
    <row r="692" spans="1:28"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row>
    <row r="693" spans="1:28"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row>
    <row r="694" spans="1:28"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row>
    <row r="695" spans="1:28"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row>
    <row r="696" spans="1:28"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row>
    <row r="697" spans="1:28"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row>
    <row r="698" spans="1:28"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row>
    <row r="699" spans="1:28"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row>
    <row r="700" spans="1:28"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row>
    <row r="701" spans="1:28"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row>
    <row r="702" spans="1:28"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row>
    <row r="703" spans="1:28"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row>
    <row r="704" spans="1:28"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row>
    <row r="705" spans="1:28"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row>
    <row r="706" spans="1:28"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row>
    <row r="707" spans="1:28"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row>
    <row r="708" spans="1:28"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row>
    <row r="709" spans="1:28"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row>
    <row r="710" spans="1:28"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row>
    <row r="711" spans="1:28"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row>
    <row r="712" spans="1:28"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row>
    <row r="713" spans="1:28"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row>
    <row r="714" spans="1:28"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row>
    <row r="715" spans="1:28"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row>
    <row r="716" spans="1:28"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row>
    <row r="717" spans="1:28"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row>
    <row r="718" spans="1:28"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row>
    <row r="719" spans="1:28"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row>
    <row r="720" spans="1:28"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row>
    <row r="721" spans="1:28"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row>
    <row r="722" spans="1:28"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row>
    <row r="723" spans="1:28"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row>
    <row r="724" spans="1:28"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row>
    <row r="725" spans="1:28"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row>
    <row r="726" spans="1:28"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row>
    <row r="727" spans="1:28"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row>
    <row r="728" spans="1:28"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row>
    <row r="729" spans="1:28"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row>
    <row r="730" spans="1:28"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row>
    <row r="731" spans="1:28"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row>
    <row r="732" spans="1:28"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row>
    <row r="733" spans="1:28"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row>
    <row r="734" spans="1:28"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row>
    <row r="735" spans="1:28"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row>
    <row r="736" spans="1:28"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row>
    <row r="737" spans="1:28"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row>
    <row r="738" spans="1:28"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row>
    <row r="739" spans="1:28"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row>
    <row r="740" spans="1:28"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row>
    <row r="741" spans="1:28"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row>
    <row r="742" spans="1:28"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row>
    <row r="743" spans="1:28"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row>
    <row r="744" spans="1:28"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row>
    <row r="745" spans="1:28"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row>
    <row r="746" spans="1:28"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row>
    <row r="747" spans="1:28"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row>
    <row r="748" spans="1:28"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row>
    <row r="749" spans="1:28"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row>
    <row r="750" spans="1:28"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row>
    <row r="751" spans="1:28"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row>
    <row r="752" spans="1:28"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row>
    <row r="753" spans="1:28"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row>
    <row r="754" spans="1:28"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row>
    <row r="755" spans="1:28"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row>
    <row r="756" spans="1:28"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row>
    <row r="757" spans="1:28"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row>
    <row r="758" spans="1:28"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row>
    <row r="759" spans="1:28"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row>
    <row r="760" spans="1:28"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row>
    <row r="761" spans="1:28"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row>
    <row r="762" spans="1:28"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row>
    <row r="763" spans="1:28"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row>
    <row r="764" spans="1:28"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row>
    <row r="765" spans="1:28"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row>
    <row r="766" spans="1:28"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row>
    <row r="767" spans="1:28"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row>
    <row r="768" spans="1:28"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row>
    <row r="769" spans="1:28"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row>
    <row r="770" spans="1:28"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row>
    <row r="771" spans="1:28"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row>
    <row r="772" spans="1:28"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row>
    <row r="773" spans="1:28"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row>
    <row r="774" spans="1:28"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row>
    <row r="775" spans="1:28"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row>
    <row r="776" spans="1:28"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row>
    <row r="777" spans="1:28"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row>
    <row r="778" spans="1:28"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row>
    <row r="779" spans="1:28"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row>
    <row r="780" spans="1:28"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row>
    <row r="781" spans="1:28"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row>
    <row r="782" spans="1:28"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row>
    <row r="783" spans="1:28"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row>
    <row r="784" spans="1:28"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row>
    <row r="785" spans="1:28"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row>
    <row r="786" spans="1:28"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row>
    <row r="787" spans="1:28"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row>
    <row r="788" spans="1:28"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row>
    <row r="789" spans="1:28"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row>
    <row r="790" spans="1:28"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row>
    <row r="791" spans="1:28"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row>
    <row r="792" spans="1:28"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row>
    <row r="793" spans="1:28"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row>
    <row r="794" spans="1:28"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row>
    <row r="795" spans="1:28"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row>
    <row r="796" spans="1:28"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row>
    <row r="797" spans="1:28"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row>
    <row r="798" spans="1:28"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row>
    <row r="799" spans="1:28"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row>
    <row r="800" spans="1:28"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row>
    <row r="801" spans="1:28"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row>
    <row r="802" spans="1:28"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row>
    <row r="803" spans="1:28"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row>
    <row r="804" spans="1:28"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row>
    <row r="805" spans="1:28"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row>
    <row r="806" spans="1:28"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row>
    <row r="807" spans="1:28"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row>
    <row r="808" spans="1:28"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row>
    <row r="809" spans="1:28"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row>
    <row r="810" spans="1:28"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row>
    <row r="811" spans="1:28"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row>
    <row r="812" spans="1:28"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row>
    <row r="813" spans="1:28"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row>
    <row r="814" spans="1:28"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row>
    <row r="815" spans="1:28"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row>
    <row r="816" spans="1:28"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row>
    <row r="817" spans="1:28"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row>
    <row r="818" spans="1:28"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row>
    <row r="819" spans="1:28"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row>
    <row r="820" spans="1:28"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row>
    <row r="821" spans="1:28"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row>
    <row r="822" spans="1:28"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row>
    <row r="823" spans="1:28"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row>
    <row r="824" spans="1:28"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row>
    <row r="825" spans="1:28"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row>
    <row r="826" spans="1:28"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row>
    <row r="827" spans="1:28"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row>
    <row r="828" spans="1:28"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row>
    <row r="829" spans="1:28"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row>
    <row r="830" spans="1:28"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row>
    <row r="831" spans="1:28"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row>
    <row r="832" spans="1:28"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row>
    <row r="833" spans="1:28"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row>
    <row r="834" spans="1:28"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row>
    <row r="835" spans="1:28"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row>
    <row r="836" spans="1:28"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row>
    <row r="837" spans="1:28"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row>
    <row r="838" spans="1:28"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row>
    <row r="839" spans="1:28"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row>
    <row r="840" spans="1:28"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row>
    <row r="841" spans="1:28"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row>
    <row r="842" spans="1:28"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row>
    <row r="843" spans="1:28"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row>
    <row r="844" spans="1:28"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row>
    <row r="845" spans="1:28"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row>
    <row r="846" spans="1:28"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row>
    <row r="847" spans="1:28"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row>
    <row r="848" spans="1:28"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row>
    <row r="849" spans="1:28"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row>
    <row r="850" spans="1:28"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row>
    <row r="851" spans="1:28"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row>
    <row r="852" spans="1:28"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row>
    <row r="853" spans="1:28"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row>
    <row r="854" spans="1:28"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row>
    <row r="855" spans="1:28"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row>
    <row r="856" spans="1:28"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row>
    <row r="857" spans="1:28"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row>
    <row r="858" spans="1:28"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row>
    <row r="859" spans="1:28"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row>
    <row r="860" spans="1:28"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row>
    <row r="861" spans="1:28"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row>
    <row r="862" spans="1:28"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row>
    <row r="863" spans="1:28"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row>
    <row r="864" spans="1:28"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row>
    <row r="865" spans="1:28"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row>
    <row r="866" spans="1:28"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row>
    <row r="867" spans="1:28"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row>
    <row r="868" spans="1:28"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row>
    <row r="869" spans="1:28"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row>
    <row r="870" spans="1:28"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row>
    <row r="871" spans="1:28"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row>
    <row r="872" spans="1:28"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row>
    <row r="873" spans="1:28"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row>
    <row r="874" spans="1:28"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row>
    <row r="875" spans="1:28"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row>
    <row r="876" spans="1:28"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row>
    <row r="877" spans="1:28"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row>
    <row r="878" spans="1:28"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row>
    <row r="879" spans="1:28"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row>
    <row r="880" spans="1:28"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row>
    <row r="881" spans="1:28"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row>
    <row r="882" spans="1:28"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row>
    <row r="883" spans="1:28"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row>
    <row r="884" spans="1:28"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row>
    <row r="885" spans="1:28"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row>
    <row r="886" spans="1:28"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row>
    <row r="887" spans="1:28"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row>
    <row r="888" spans="1:28"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row>
    <row r="889" spans="1:28"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row>
    <row r="890" spans="1:28"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row>
    <row r="891" spans="1:28"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row>
    <row r="892" spans="1:28"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row>
    <row r="893" spans="1:28"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row>
    <row r="894" spans="1:28"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row>
    <row r="895" spans="1:28"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row>
    <row r="896" spans="1:28"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row>
    <row r="897" spans="1:28"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row>
    <row r="898" spans="1:28"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row>
    <row r="899" spans="1:28"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row>
    <row r="900" spans="1:28"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row>
    <row r="901" spans="1:28"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row>
    <row r="902" spans="1:28"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row>
    <row r="903" spans="1:28"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row>
    <row r="904" spans="1:28"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row>
    <row r="905" spans="1:28"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row>
    <row r="906" spans="1:28"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row>
    <row r="907" spans="1:28"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row>
    <row r="908" spans="1:28"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row>
    <row r="909" spans="1:28"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row>
    <row r="910" spans="1:28"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row>
    <row r="911" spans="1:28"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row>
    <row r="912" spans="1:28"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row>
    <row r="913" spans="1:28"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row>
    <row r="914" spans="1:28"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row>
    <row r="915" spans="1:28"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row>
    <row r="916" spans="1:28"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row>
    <row r="917" spans="1:28"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row>
    <row r="918" spans="1:28"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row>
    <row r="919" spans="1:28"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row>
    <row r="920" spans="1:28"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row>
    <row r="921" spans="1:28"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row>
    <row r="922" spans="1:28"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row>
    <row r="923" spans="1:28"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row>
    <row r="924" spans="1:28"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row>
    <row r="925" spans="1:28"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row>
    <row r="926" spans="1:28"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row>
    <row r="927" spans="1:28"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row>
    <row r="928" spans="1:28"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row>
    <row r="929" spans="1:28"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row>
    <row r="930" spans="1:28"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row>
    <row r="931" spans="1:28"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row>
    <row r="932" spans="1:28"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row>
    <row r="933" spans="1:28"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row>
    <row r="934" spans="1:28"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row>
    <row r="935" spans="1:28"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row>
    <row r="936" spans="1:28"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row>
    <row r="937" spans="1:28"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row>
    <row r="938" spans="1:28"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row>
    <row r="939" spans="1:28"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row>
    <row r="940" spans="1:28"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row>
    <row r="941" spans="1:28"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row>
    <row r="942" spans="1:28"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row>
    <row r="943" spans="1:28"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row>
    <row r="944" spans="1:28"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row>
    <row r="945" spans="1:28"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row>
    <row r="946" spans="1:28"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row>
    <row r="947" spans="1:28"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row>
    <row r="948" spans="1:28"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row>
    <row r="949" spans="1:28"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row>
    <row r="950" spans="1:28"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row>
    <row r="951" spans="1:28"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row>
    <row r="952" spans="1:28"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row>
    <row r="953" spans="1:28"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row>
    <row r="954" spans="1:28"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row>
    <row r="955" spans="1:28"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row>
    <row r="956" spans="1:28"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row>
    <row r="957" spans="1:28"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row>
    <row r="958" spans="1:28"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row>
    <row r="959" spans="1:28"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row>
    <row r="960" spans="1:28"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row>
    <row r="961" spans="1:28"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row>
    <row r="962" spans="1:28"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row>
    <row r="963" spans="1:28"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row>
    <row r="964" spans="1:28"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row>
    <row r="965" spans="1:28"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row>
    <row r="966" spans="1:28"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row>
    <row r="967" spans="1:28"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row>
    <row r="968" spans="1:28"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row>
    <row r="969" spans="1:28"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row>
    <row r="970" spans="1:28"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row>
    <row r="971" spans="1:28"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row>
    <row r="972" spans="1:28"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row>
    <row r="973" spans="1:28"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row>
    <row r="974" spans="1:28"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row>
    <row r="975" spans="1:28"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row>
    <row r="976" spans="1:28"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row>
    <row r="977" spans="1:28"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row>
    <row r="978" spans="1:28"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row>
    <row r="979" spans="1:28"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row>
    <row r="980" spans="1:28"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row>
    <row r="981" spans="1:28"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row>
    <row r="982" spans="1:28"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row>
    <row r="983" spans="1:28"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row>
    <row r="984" spans="1:28"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row>
    <row r="985" spans="1:28"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row>
    <row r="986" spans="1:28"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row>
    <row r="987" spans="1:28"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row>
    <row r="988" spans="1:28"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row>
    <row r="989" spans="1:28"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row>
    <row r="990" spans="1:28"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row>
    <row r="991" spans="1:28"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row>
    <row r="992" spans="1:28"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row>
    <row r="993" spans="1:28" x14ac:dyDescent="0.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row>
    <row r="994" spans="1:28" x14ac:dyDescent="0.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row>
    <row r="995" spans="1:28" x14ac:dyDescent="0.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row>
    <row r="996" spans="1:28" x14ac:dyDescent="0.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row>
    <row r="997" spans="1:28" x14ac:dyDescent="0.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row>
    <row r="998" spans="1:28" x14ac:dyDescent="0.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row>
    <row r="999" spans="1:28" x14ac:dyDescent="0.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row>
    <row r="1000" spans="1:28" x14ac:dyDescent="0.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2"/>
  <sheetViews>
    <sheetView workbookViewId="0"/>
  </sheetViews>
  <sheetFormatPr defaultColWidth="12.5703125" defaultRowHeight="15.75" customHeight="1" x14ac:dyDescent="0.2"/>
  <cols>
    <col min="1" max="1" width="47.42578125" customWidth="1"/>
    <col min="2" max="2" width="44.42578125" customWidth="1"/>
  </cols>
  <sheetData>
    <row r="1" spans="1:2" x14ac:dyDescent="0.2">
      <c r="A1" s="41" t="s">
        <v>531</v>
      </c>
      <c r="B1" s="42" t="s">
        <v>532</v>
      </c>
    </row>
    <row r="2" spans="1:2" x14ac:dyDescent="0.2">
      <c r="A2" s="43" t="s">
        <v>533</v>
      </c>
      <c r="B2" s="42" t="s">
        <v>534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5"/>
  <sheetViews>
    <sheetView workbookViewId="0"/>
  </sheetViews>
  <sheetFormatPr defaultColWidth="12.5703125" defaultRowHeight="15.75" customHeight="1" x14ac:dyDescent="0.2"/>
  <cols>
    <col min="2" max="2" width="69.42578125" customWidth="1"/>
    <col min="3" max="3" width="47.42578125" customWidth="1"/>
  </cols>
  <sheetData>
    <row r="1" spans="1:3" x14ac:dyDescent="0.2">
      <c r="A1" s="44" t="s">
        <v>535</v>
      </c>
      <c r="B1" s="44" t="s">
        <v>536</v>
      </c>
      <c r="C1" s="44" t="s">
        <v>537</v>
      </c>
    </row>
    <row r="2" spans="1:3" x14ac:dyDescent="0.2">
      <c r="A2" s="31" t="s">
        <v>538</v>
      </c>
      <c r="B2" s="31" t="s">
        <v>539</v>
      </c>
      <c r="C2" s="31" t="s">
        <v>540</v>
      </c>
    </row>
    <row r="3" spans="1:3" x14ac:dyDescent="0.2">
      <c r="A3" s="31" t="s">
        <v>541</v>
      </c>
      <c r="B3" s="31" t="s">
        <v>542</v>
      </c>
      <c r="C3" s="31" t="s">
        <v>543</v>
      </c>
    </row>
    <row r="4" spans="1:3" x14ac:dyDescent="0.2">
      <c r="A4" s="31" t="s">
        <v>544</v>
      </c>
      <c r="B4" s="31" t="s">
        <v>545</v>
      </c>
      <c r="C4" s="31" t="s">
        <v>546</v>
      </c>
    </row>
    <row r="5" spans="1:3" x14ac:dyDescent="0.2">
      <c r="A5" s="31" t="s">
        <v>547</v>
      </c>
      <c r="B5" s="45"/>
      <c r="C5" s="45"/>
    </row>
    <row r="6" spans="1:3" x14ac:dyDescent="0.2">
      <c r="A6" s="31" t="s">
        <v>548</v>
      </c>
      <c r="B6" s="31" t="s">
        <v>549</v>
      </c>
      <c r="C6" s="45"/>
    </row>
    <row r="7" spans="1:3" x14ac:dyDescent="0.2">
      <c r="A7" s="31" t="s">
        <v>550</v>
      </c>
      <c r="B7" s="31" t="s">
        <v>551</v>
      </c>
      <c r="C7" s="31" t="s">
        <v>552</v>
      </c>
    </row>
    <row r="8" spans="1:3" x14ac:dyDescent="0.2">
      <c r="A8" s="31" t="s">
        <v>553</v>
      </c>
      <c r="B8" s="31" t="s">
        <v>554</v>
      </c>
      <c r="C8" s="31" t="s">
        <v>555</v>
      </c>
    </row>
    <row r="9" spans="1:3" x14ac:dyDescent="0.2">
      <c r="A9" s="31" t="s">
        <v>556</v>
      </c>
      <c r="B9" s="45"/>
      <c r="C9" s="45"/>
    </row>
    <row r="10" spans="1:3" x14ac:dyDescent="0.2">
      <c r="A10" s="31" t="s">
        <v>557</v>
      </c>
      <c r="B10" s="45"/>
      <c r="C10" s="45"/>
    </row>
    <row r="11" spans="1:3" x14ac:dyDescent="0.2">
      <c r="A11" s="31" t="s">
        <v>558</v>
      </c>
      <c r="B11" s="45"/>
      <c r="C11" s="45"/>
    </row>
    <row r="12" spans="1:3" x14ac:dyDescent="0.2">
      <c r="A12" s="31" t="s">
        <v>559</v>
      </c>
      <c r="B12" s="45"/>
      <c r="C12" s="45"/>
    </row>
    <row r="13" spans="1:3" x14ac:dyDescent="0.2">
      <c r="A13" s="31" t="s">
        <v>560</v>
      </c>
      <c r="B13" s="45"/>
      <c r="C13" s="45"/>
    </row>
    <row r="14" spans="1:3" x14ac:dyDescent="0.2">
      <c r="A14" s="31" t="s">
        <v>561</v>
      </c>
      <c r="B14" s="31" t="s">
        <v>562</v>
      </c>
      <c r="C14" s="45"/>
    </row>
    <row r="15" spans="1:3" x14ac:dyDescent="0.2">
      <c r="A15"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45"/>
  <sheetViews>
    <sheetView workbookViewId="0"/>
  </sheetViews>
  <sheetFormatPr defaultColWidth="12.5703125" defaultRowHeight="15.75" customHeight="1" x14ac:dyDescent="0.2"/>
  <cols>
    <col min="1" max="1" width="51.28515625" customWidth="1"/>
    <col min="2" max="3" width="26.140625" customWidth="1"/>
    <col min="4" max="4" width="37.7109375" customWidth="1"/>
  </cols>
  <sheetData>
    <row r="1" spans="1:6" x14ac:dyDescent="0.2">
      <c r="A1" s="1" t="s">
        <v>0</v>
      </c>
      <c r="B1" s="1" t="s">
        <v>1</v>
      </c>
      <c r="C1" s="1" t="s">
        <v>2</v>
      </c>
      <c r="D1" s="1" t="s">
        <v>3</v>
      </c>
      <c r="E1" s="1" t="s">
        <v>4</v>
      </c>
      <c r="F1" s="1" t="s">
        <v>5</v>
      </c>
    </row>
    <row r="2" spans="1:6" x14ac:dyDescent="0.2">
      <c r="A2" s="18" t="s">
        <v>418</v>
      </c>
      <c r="B2" s="19" t="s">
        <v>419</v>
      </c>
      <c r="C2" s="18" t="s">
        <v>420</v>
      </c>
      <c r="D2" s="20" t="s">
        <v>421</v>
      </c>
      <c r="E2" s="18" t="s">
        <v>422</v>
      </c>
      <c r="F2" s="19" t="s">
        <v>53</v>
      </c>
    </row>
    <row r="3" spans="1:6" x14ac:dyDescent="0.2">
      <c r="A3" s="18" t="s">
        <v>423</v>
      </c>
      <c r="B3" s="19" t="s">
        <v>419</v>
      </c>
      <c r="C3" s="18" t="s">
        <v>420</v>
      </c>
      <c r="D3" s="18" t="s">
        <v>424</v>
      </c>
      <c r="E3" s="18" t="s">
        <v>422</v>
      </c>
      <c r="F3" s="19" t="s">
        <v>53</v>
      </c>
    </row>
    <row r="4" spans="1:6" x14ac:dyDescent="0.2">
      <c r="A4" s="18" t="s">
        <v>425</v>
      </c>
      <c r="B4" s="19" t="s">
        <v>419</v>
      </c>
      <c r="C4" s="18" t="s">
        <v>420</v>
      </c>
      <c r="D4" s="18" t="s">
        <v>426</v>
      </c>
      <c r="E4" s="18" t="s">
        <v>422</v>
      </c>
      <c r="F4" s="19" t="s">
        <v>53</v>
      </c>
    </row>
    <row r="5" spans="1:6" x14ac:dyDescent="0.2">
      <c r="A5" s="18" t="s">
        <v>427</v>
      </c>
      <c r="B5" s="19" t="s">
        <v>419</v>
      </c>
      <c r="C5" s="18" t="s">
        <v>428</v>
      </c>
      <c r="D5" s="18" t="s">
        <v>429</v>
      </c>
      <c r="E5" s="18" t="s">
        <v>422</v>
      </c>
      <c r="F5" s="19" t="s">
        <v>53</v>
      </c>
    </row>
    <row r="6" spans="1:6" x14ac:dyDescent="0.2">
      <c r="A6" s="18" t="s">
        <v>430</v>
      </c>
      <c r="B6" s="19" t="s">
        <v>419</v>
      </c>
      <c r="C6" s="18" t="s">
        <v>428</v>
      </c>
      <c r="D6" s="20" t="s">
        <v>431</v>
      </c>
      <c r="E6" s="18" t="s">
        <v>422</v>
      </c>
      <c r="F6" s="19" t="s">
        <v>53</v>
      </c>
    </row>
    <row r="7" spans="1:6" x14ac:dyDescent="0.2">
      <c r="A7" s="18" t="s">
        <v>432</v>
      </c>
      <c r="B7" s="19" t="s">
        <v>419</v>
      </c>
      <c r="C7" s="18" t="s">
        <v>428</v>
      </c>
      <c r="D7" s="20" t="s">
        <v>433</v>
      </c>
      <c r="E7" s="18" t="s">
        <v>422</v>
      </c>
      <c r="F7" s="19" t="s">
        <v>53</v>
      </c>
    </row>
    <row r="8" spans="1:6" x14ac:dyDescent="0.2">
      <c r="A8" s="18" t="s">
        <v>434</v>
      </c>
      <c r="B8" s="19" t="s">
        <v>419</v>
      </c>
      <c r="C8" s="18" t="s">
        <v>428</v>
      </c>
      <c r="D8" s="18" t="s">
        <v>435</v>
      </c>
      <c r="E8" s="18" t="s">
        <v>422</v>
      </c>
      <c r="F8" s="19" t="s">
        <v>53</v>
      </c>
    </row>
    <row r="9" spans="1:6" x14ac:dyDescent="0.2">
      <c r="A9" s="18" t="s">
        <v>436</v>
      </c>
      <c r="B9" s="19" t="s">
        <v>419</v>
      </c>
      <c r="C9" s="18" t="s">
        <v>437</v>
      </c>
      <c r="D9" s="20" t="s">
        <v>433</v>
      </c>
      <c r="E9" s="18" t="s">
        <v>422</v>
      </c>
      <c r="F9" s="19" t="s">
        <v>53</v>
      </c>
    </row>
    <row r="10" spans="1:6" x14ac:dyDescent="0.2">
      <c r="A10" s="18" t="s">
        <v>438</v>
      </c>
      <c r="B10" s="19" t="s">
        <v>419</v>
      </c>
      <c r="C10" s="18" t="s">
        <v>437</v>
      </c>
      <c r="D10" s="20" t="s">
        <v>439</v>
      </c>
      <c r="E10" s="18" t="s">
        <v>422</v>
      </c>
      <c r="F10" s="19" t="s">
        <v>53</v>
      </c>
    </row>
    <row r="11" spans="1:6" x14ac:dyDescent="0.2">
      <c r="A11" s="18" t="s">
        <v>440</v>
      </c>
      <c r="B11" s="19" t="s">
        <v>419</v>
      </c>
      <c r="C11" s="18" t="s">
        <v>437</v>
      </c>
      <c r="D11" s="20" t="s">
        <v>441</v>
      </c>
      <c r="E11" s="18" t="s">
        <v>422</v>
      </c>
      <c r="F11" s="19" t="s">
        <v>53</v>
      </c>
    </row>
    <row r="12" spans="1:6" x14ac:dyDescent="0.2">
      <c r="A12" s="18" t="s">
        <v>442</v>
      </c>
      <c r="B12" s="19" t="s">
        <v>419</v>
      </c>
      <c r="C12" s="18" t="s">
        <v>437</v>
      </c>
      <c r="D12" s="20" t="s">
        <v>426</v>
      </c>
      <c r="E12" s="18" t="s">
        <v>422</v>
      </c>
      <c r="F12" s="19" t="s">
        <v>53</v>
      </c>
    </row>
    <row r="13" spans="1:6" x14ac:dyDescent="0.2">
      <c r="A13" s="18" t="s">
        <v>443</v>
      </c>
      <c r="B13" s="19" t="s">
        <v>419</v>
      </c>
      <c r="C13" s="18" t="s">
        <v>437</v>
      </c>
      <c r="D13" s="20" t="s">
        <v>426</v>
      </c>
      <c r="E13" s="18" t="s">
        <v>422</v>
      </c>
      <c r="F13" s="19" t="s">
        <v>53</v>
      </c>
    </row>
    <row r="14" spans="1:6" x14ac:dyDescent="0.2">
      <c r="A14" s="18" t="s">
        <v>444</v>
      </c>
      <c r="B14" s="19" t="s">
        <v>419</v>
      </c>
      <c r="C14" s="18" t="s">
        <v>437</v>
      </c>
      <c r="D14" s="20" t="s">
        <v>426</v>
      </c>
      <c r="E14" s="18" t="s">
        <v>422</v>
      </c>
      <c r="F14" s="19" t="s">
        <v>53</v>
      </c>
    </row>
    <row r="15" spans="1:6" x14ac:dyDescent="0.2">
      <c r="A15" s="18" t="s">
        <v>445</v>
      </c>
      <c r="B15" s="19" t="s">
        <v>419</v>
      </c>
      <c r="C15" s="18" t="s">
        <v>437</v>
      </c>
      <c r="D15" s="20" t="s">
        <v>433</v>
      </c>
      <c r="E15" s="18" t="s">
        <v>422</v>
      </c>
      <c r="F15" s="19" t="s">
        <v>53</v>
      </c>
    </row>
    <row r="16" spans="1:6" x14ac:dyDescent="0.2">
      <c r="A16" s="18" t="s">
        <v>446</v>
      </c>
      <c r="B16" s="19" t="s">
        <v>419</v>
      </c>
      <c r="C16" s="18" t="s">
        <v>447</v>
      </c>
      <c r="D16" s="20" t="s">
        <v>441</v>
      </c>
      <c r="E16" s="18" t="s">
        <v>422</v>
      </c>
      <c r="F16" s="19" t="s">
        <v>53</v>
      </c>
    </row>
    <row r="17" spans="1:6" x14ac:dyDescent="0.2">
      <c r="A17" s="18" t="s">
        <v>448</v>
      </c>
      <c r="B17" s="19" t="s">
        <v>419</v>
      </c>
      <c r="C17" s="18" t="s">
        <v>447</v>
      </c>
      <c r="D17" s="20" t="s">
        <v>426</v>
      </c>
      <c r="E17" s="18" t="s">
        <v>422</v>
      </c>
      <c r="F17" s="19" t="s">
        <v>53</v>
      </c>
    </row>
    <row r="18" spans="1:6" x14ac:dyDescent="0.2">
      <c r="A18" s="18" t="s">
        <v>449</v>
      </c>
      <c r="B18" s="19" t="s">
        <v>419</v>
      </c>
      <c r="C18" s="18" t="s">
        <v>447</v>
      </c>
      <c r="D18" s="20" t="s">
        <v>450</v>
      </c>
      <c r="E18" s="18" t="s">
        <v>422</v>
      </c>
      <c r="F18" s="19" t="s">
        <v>53</v>
      </c>
    </row>
    <row r="19" spans="1:6" x14ac:dyDescent="0.2">
      <c r="A19" s="18" t="s">
        <v>451</v>
      </c>
      <c r="B19" s="19" t="s">
        <v>419</v>
      </c>
      <c r="C19" s="18" t="s">
        <v>447</v>
      </c>
      <c r="D19" s="18" t="s">
        <v>452</v>
      </c>
      <c r="E19" s="18" t="s">
        <v>422</v>
      </c>
      <c r="F19" s="19" t="s">
        <v>53</v>
      </c>
    </row>
    <row r="20" spans="1:6" x14ac:dyDescent="0.2">
      <c r="A20" s="18" t="s">
        <v>453</v>
      </c>
      <c r="B20" s="19" t="s">
        <v>419</v>
      </c>
      <c r="C20" s="18" t="s">
        <v>447</v>
      </c>
      <c r="D20" s="18" t="s">
        <v>454</v>
      </c>
      <c r="E20" s="18" t="s">
        <v>422</v>
      </c>
      <c r="F20" s="19" t="s">
        <v>53</v>
      </c>
    </row>
    <row r="21" spans="1:6" x14ac:dyDescent="0.2">
      <c r="A21" s="18" t="s">
        <v>455</v>
      </c>
      <c r="B21" s="19" t="s">
        <v>419</v>
      </c>
      <c r="C21" s="18" t="s">
        <v>447</v>
      </c>
      <c r="D21" s="20" t="s">
        <v>456</v>
      </c>
      <c r="E21" s="18" t="s">
        <v>422</v>
      </c>
      <c r="F21" s="19" t="s">
        <v>53</v>
      </c>
    </row>
    <row r="22" spans="1:6" x14ac:dyDescent="0.2">
      <c r="A22" s="18" t="s">
        <v>457</v>
      </c>
      <c r="B22" s="19" t="s">
        <v>419</v>
      </c>
      <c r="C22" s="18" t="s">
        <v>447</v>
      </c>
      <c r="D22" s="20" t="s">
        <v>458</v>
      </c>
      <c r="E22" s="18" t="s">
        <v>422</v>
      </c>
      <c r="F22" s="19" t="s">
        <v>53</v>
      </c>
    </row>
    <row r="23" spans="1:6" x14ac:dyDescent="0.2">
      <c r="A23" s="18" t="s">
        <v>459</v>
      </c>
      <c r="B23" s="19" t="s">
        <v>419</v>
      </c>
      <c r="C23" s="18" t="s">
        <v>447</v>
      </c>
      <c r="D23" s="20" t="s">
        <v>460</v>
      </c>
      <c r="E23" s="18" t="s">
        <v>422</v>
      </c>
      <c r="F23" s="19" t="s">
        <v>53</v>
      </c>
    </row>
    <row r="24" spans="1:6" x14ac:dyDescent="0.2">
      <c r="A24" s="18" t="s">
        <v>461</v>
      </c>
      <c r="B24" s="19" t="s">
        <v>419</v>
      </c>
      <c r="C24" s="18" t="s">
        <v>447</v>
      </c>
      <c r="D24" s="20" t="s">
        <v>462</v>
      </c>
      <c r="E24" s="18" t="s">
        <v>422</v>
      </c>
      <c r="F24" s="19" t="s">
        <v>53</v>
      </c>
    </row>
    <row r="25" spans="1:6" x14ac:dyDescent="0.2">
      <c r="A25" s="18" t="s">
        <v>463</v>
      </c>
      <c r="B25" s="19" t="s">
        <v>419</v>
      </c>
      <c r="C25" s="18" t="s">
        <v>447</v>
      </c>
      <c r="D25" s="20" t="s">
        <v>464</v>
      </c>
      <c r="E25" s="18" t="s">
        <v>422</v>
      </c>
      <c r="F25" s="19" t="s">
        <v>53</v>
      </c>
    </row>
    <row r="26" spans="1:6" x14ac:dyDescent="0.2">
      <c r="A26" s="18" t="s">
        <v>465</v>
      </c>
      <c r="B26" s="19" t="s">
        <v>419</v>
      </c>
      <c r="C26" s="18" t="s">
        <v>447</v>
      </c>
      <c r="D26" s="20" t="s">
        <v>466</v>
      </c>
      <c r="E26" s="18" t="s">
        <v>422</v>
      </c>
      <c r="F26" s="19" t="s">
        <v>53</v>
      </c>
    </row>
    <row r="27" spans="1:6" x14ac:dyDescent="0.2">
      <c r="A27" s="18" t="s">
        <v>467</v>
      </c>
      <c r="B27" s="19" t="s">
        <v>419</v>
      </c>
      <c r="C27" s="18" t="s">
        <v>447</v>
      </c>
      <c r="D27" s="20" t="s">
        <v>426</v>
      </c>
      <c r="E27" s="18" t="s">
        <v>422</v>
      </c>
      <c r="F27" s="19" t="s">
        <v>53</v>
      </c>
    </row>
    <row r="28" spans="1:6" x14ac:dyDescent="0.2">
      <c r="A28" s="18" t="s">
        <v>468</v>
      </c>
      <c r="B28" s="19" t="s">
        <v>419</v>
      </c>
      <c r="C28" s="18" t="s">
        <v>447</v>
      </c>
      <c r="D28" s="20" t="s">
        <v>469</v>
      </c>
      <c r="E28" s="18" t="s">
        <v>422</v>
      </c>
      <c r="F28" s="19" t="s">
        <v>53</v>
      </c>
    </row>
    <row r="29" spans="1:6" x14ac:dyDescent="0.2">
      <c r="A29" s="18" t="s">
        <v>470</v>
      </c>
      <c r="B29" s="19" t="s">
        <v>419</v>
      </c>
      <c r="C29" s="18" t="s">
        <v>447</v>
      </c>
      <c r="D29" s="20" t="s">
        <v>471</v>
      </c>
      <c r="E29" s="18" t="s">
        <v>422</v>
      </c>
      <c r="F29" s="19" t="s">
        <v>53</v>
      </c>
    </row>
    <row r="30" spans="1:6" x14ac:dyDescent="0.2">
      <c r="A30" s="18" t="s">
        <v>472</v>
      </c>
      <c r="B30" s="19" t="s">
        <v>419</v>
      </c>
      <c r="C30" s="18" t="s">
        <v>447</v>
      </c>
      <c r="D30" s="20" t="s">
        <v>473</v>
      </c>
      <c r="E30" s="18" t="s">
        <v>422</v>
      </c>
      <c r="F30" s="19" t="s">
        <v>53</v>
      </c>
    </row>
    <row r="31" spans="1:6" x14ac:dyDescent="0.2">
      <c r="A31" s="18" t="s">
        <v>474</v>
      </c>
      <c r="B31" s="19" t="s">
        <v>419</v>
      </c>
      <c r="C31" s="18" t="s">
        <v>447</v>
      </c>
      <c r="D31" s="20" t="s">
        <v>475</v>
      </c>
      <c r="E31" s="18" t="s">
        <v>422</v>
      </c>
      <c r="F31" s="19" t="s">
        <v>53</v>
      </c>
    </row>
    <row r="32" spans="1:6" x14ac:dyDescent="0.2">
      <c r="A32" s="18" t="s">
        <v>476</v>
      </c>
      <c r="B32" s="19" t="s">
        <v>419</v>
      </c>
      <c r="C32" s="18" t="s">
        <v>447</v>
      </c>
      <c r="D32" s="20" t="s">
        <v>477</v>
      </c>
      <c r="E32" s="18" t="s">
        <v>422</v>
      </c>
      <c r="F32" s="19" t="s">
        <v>53</v>
      </c>
    </row>
    <row r="33" spans="1:6" x14ac:dyDescent="0.2">
      <c r="A33" s="18" t="s">
        <v>478</v>
      </c>
      <c r="B33" s="19" t="s">
        <v>419</v>
      </c>
      <c r="C33" s="18" t="s">
        <v>479</v>
      </c>
      <c r="D33" s="20" t="s">
        <v>480</v>
      </c>
      <c r="E33" s="18" t="s">
        <v>422</v>
      </c>
      <c r="F33" s="19" t="s">
        <v>53</v>
      </c>
    </row>
    <row r="34" spans="1:6" x14ac:dyDescent="0.2">
      <c r="A34" s="18" t="s">
        <v>481</v>
      </c>
      <c r="B34" s="19" t="s">
        <v>419</v>
      </c>
      <c r="C34" s="18" t="s">
        <v>479</v>
      </c>
      <c r="D34" s="20" t="s">
        <v>482</v>
      </c>
      <c r="E34" s="18" t="s">
        <v>422</v>
      </c>
      <c r="F34" s="19" t="s">
        <v>53</v>
      </c>
    </row>
    <row r="35" spans="1:6" x14ac:dyDescent="0.2">
      <c r="A35" s="18" t="s">
        <v>483</v>
      </c>
      <c r="B35" s="19" t="s">
        <v>419</v>
      </c>
      <c r="C35" s="18" t="s">
        <v>479</v>
      </c>
      <c r="D35" s="20" t="s">
        <v>484</v>
      </c>
      <c r="E35" s="18" t="s">
        <v>422</v>
      </c>
      <c r="F35" s="19" t="s">
        <v>53</v>
      </c>
    </row>
    <row r="36" spans="1:6" x14ac:dyDescent="0.2">
      <c r="A36" s="18" t="s">
        <v>485</v>
      </c>
      <c r="B36" s="19" t="s">
        <v>419</v>
      </c>
      <c r="C36" s="18" t="s">
        <v>479</v>
      </c>
      <c r="D36" s="18" t="s">
        <v>486</v>
      </c>
      <c r="E36" s="18" t="s">
        <v>422</v>
      </c>
      <c r="F36" s="19" t="s">
        <v>53</v>
      </c>
    </row>
    <row r="37" spans="1:6" x14ac:dyDescent="0.2">
      <c r="A37" s="18" t="s">
        <v>487</v>
      </c>
      <c r="B37" s="19" t="s">
        <v>419</v>
      </c>
      <c r="C37" s="18" t="s">
        <v>479</v>
      </c>
      <c r="D37" s="20" t="s">
        <v>450</v>
      </c>
      <c r="E37" s="18" t="s">
        <v>422</v>
      </c>
      <c r="F37" s="19" t="s">
        <v>53</v>
      </c>
    </row>
    <row r="38" spans="1:6" x14ac:dyDescent="0.2">
      <c r="A38" s="18" t="s">
        <v>488</v>
      </c>
      <c r="B38" s="19" t="s">
        <v>419</v>
      </c>
      <c r="C38" s="18" t="s">
        <v>479</v>
      </c>
      <c r="D38" s="20" t="s">
        <v>489</v>
      </c>
      <c r="E38" s="18" t="s">
        <v>422</v>
      </c>
      <c r="F38" s="19" t="s">
        <v>53</v>
      </c>
    </row>
    <row r="39" spans="1:6" x14ac:dyDescent="0.2">
      <c r="A39" s="18" t="s">
        <v>490</v>
      </c>
      <c r="B39" s="19" t="s">
        <v>419</v>
      </c>
      <c r="C39" s="18" t="s">
        <v>479</v>
      </c>
      <c r="D39" s="20" t="s">
        <v>491</v>
      </c>
      <c r="E39" s="18" t="s">
        <v>422</v>
      </c>
      <c r="F39" s="19" t="s">
        <v>53</v>
      </c>
    </row>
    <row r="40" spans="1:6" x14ac:dyDescent="0.2">
      <c r="A40" s="18" t="s">
        <v>492</v>
      </c>
      <c r="B40" s="19" t="s">
        <v>419</v>
      </c>
      <c r="C40" s="18" t="s">
        <v>479</v>
      </c>
      <c r="D40" s="20" t="s">
        <v>493</v>
      </c>
      <c r="E40" s="18" t="s">
        <v>422</v>
      </c>
      <c r="F40" s="19" t="s">
        <v>53</v>
      </c>
    </row>
    <row r="41" spans="1:6" x14ac:dyDescent="0.2">
      <c r="A41" s="18" t="s">
        <v>494</v>
      </c>
      <c r="B41" s="19" t="s">
        <v>419</v>
      </c>
      <c r="C41" s="18" t="s">
        <v>495</v>
      </c>
      <c r="D41" s="20" t="s">
        <v>496</v>
      </c>
      <c r="E41" s="18" t="s">
        <v>422</v>
      </c>
      <c r="F41" s="19" t="s">
        <v>53</v>
      </c>
    </row>
    <row r="42" spans="1:6" x14ac:dyDescent="0.2">
      <c r="A42" s="18" t="s">
        <v>497</v>
      </c>
      <c r="B42" s="19" t="s">
        <v>419</v>
      </c>
      <c r="C42" s="18" t="s">
        <v>495</v>
      </c>
      <c r="D42" s="20" t="s">
        <v>496</v>
      </c>
      <c r="E42" s="18" t="s">
        <v>498</v>
      </c>
      <c r="F42" s="19" t="s">
        <v>499</v>
      </c>
    </row>
    <row r="43" spans="1:6" x14ac:dyDescent="0.2">
      <c r="A43" s="18" t="s">
        <v>500</v>
      </c>
      <c r="B43" s="19" t="s">
        <v>419</v>
      </c>
      <c r="C43" s="18" t="s">
        <v>495</v>
      </c>
      <c r="D43" s="20" t="s">
        <v>496</v>
      </c>
      <c r="E43" s="18" t="s">
        <v>498</v>
      </c>
      <c r="F43" s="19" t="s">
        <v>499</v>
      </c>
    </row>
    <row r="44" spans="1:6" x14ac:dyDescent="0.2">
      <c r="A44" s="18" t="s">
        <v>501</v>
      </c>
      <c r="B44" s="19" t="s">
        <v>419</v>
      </c>
      <c r="C44" s="18" t="s">
        <v>495</v>
      </c>
      <c r="D44" s="20" t="s">
        <v>496</v>
      </c>
      <c r="E44" s="18" t="s">
        <v>502</v>
      </c>
      <c r="F44" s="19" t="s">
        <v>499</v>
      </c>
    </row>
    <row r="45" spans="1:6" x14ac:dyDescent="0.2">
      <c r="A45" s="18" t="s">
        <v>503</v>
      </c>
      <c r="B45" s="19" t="s">
        <v>419</v>
      </c>
      <c r="C45" s="18" t="s">
        <v>495</v>
      </c>
      <c r="D45" s="18" t="s">
        <v>496</v>
      </c>
      <c r="E45" s="18" t="s">
        <v>504</v>
      </c>
      <c r="F45" s="19" t="s">
        <v>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64"/>
  <sheetViews>
    <sheetView workbookViewId="0"/>
  </sheetViews>
  <sheetFormatPr defaultColWidth="12.5703125" defaultRowHeight="15.75" customHeight="1" x14ac:dyDescent="0.2"/>
  <cols>
    <col min="1" max="1" width="66.85546875" customWidth="1"/>
    <col min="2" max="2" width="18.140625" customWidth="1"/>
    <col min="3" max="3" width="36.85546875" customWidth="1"/>
    <col min="4" max="4" width="34.28515625" customWidth="1"/>
  </cols>
  <sheetData>
    <row r="1" spans="1:17" x14ac:dyDescent="0.2">
      <c r="A1" s="21" t="s">
        <v>0</v>
      </c>
      <c r="B1" s="21" t="s">
        <v>1</v>
      </c>
      <c r="C1" s="21" t="s">
        <v>2</v>
      </c>
      <c r="D1" s="21" t="s">
        <v>3</v>
      </c>
      <c r="E1" s="21" t="s">
        <v>505</v>
      </c>
      <c r="F1" s="21" t="s">
        <v>5</v>
      </c>
      <c r="G1" s="22"/>
      <c r="H1" s="22"/>
      <c r="I1" s="22"/>
      <c r="J1" s="22"/>
      <c r="K1" s="22"/>
      <c r="L1" s="22"/>
      <c r="M1" s="22"/>
      <c r="N1" s="22"/>
      <c r="O1" s="22"/>
      <c r="P1" s="22"/>
      <c r="Q1" s="22"/>
    </row>
    <row r="2" spans="1:17" x14ac:dyDescent="0.2">
      <c r="A2" s="3" t="s">
        <v>6</v>
      </c>
      <c r="B2" s="3" t="s">
        <v>7</v>
      </c>
      <c r="C2" s="3" t="s">
        <v>8</v>
      </c>
      <c r="D2" s="3" t="s">
        <v>9</v>
      </c>
      <c r="E2" s="3" t="s">
        <v>10</v>
      </c>
      <c r="F2" s="3" t="s">
        <v>11</v>
      </c>
      <c r="G2" s="22"/>
      <c r="H2" s="22"/>
      <c r="I2" s="22"/>
      <c r="J2" s="22"/>
      <c r="K2" s="22"/>
      <c r="L2" s="22"/>
      <c r="M2" s="22"/>
      <c r="N2" s="22"/>
      <c r="O2" s="22"/>
      <c r="P2" s="22"/>
      <c r="Q2" s="22"/>
    </row>
    <row r="3" spans="1:17" x14ac:dyDescent="0.2">
      <c r="A3" s="4" t="s">
        <v>12</v>
      </c>
      <c r="B3" s="3" t="s">
        <v>7</v>
      </c>
      <c r="C3" s="3" t="s">
        <v>8</v>
      </c>
      <c r="D3" s="3" t="s">
        <v>13</v>
      </c>
      <c r="E3" s="3" t="s">
        <v>14</v>
      </c>
      <c r="F3" s="3" t="s">
        <v>11</v>
      </c>
      <c r="G3" s="22"/>
      <c r="H3" s="22"/>
      <c r="I3" s="22"/>
      <c r="J3" s="22"/>
      <c r="K3" s="22"/>
      <c r="L3" s="22"/>
      <c r="M3" s="22"/>
      <c r="N3" s="22"/>
      <c r="O3" s="22"/>
      <c r="P3" s="22"/>
      <c r="Q3" s="22"/>
    </row>
    <row r="4" spans="1:17" x14ac:dyDescent="0.2">
      <c r="A4" s="4" t="s">
        <v>15</v>
      </c>
      <c r="B4" s="3" t="s">
        <v>7</v>
      </c>
      <c r="C4" s="3" t="s">
        <v>8</v>
      </c>
      <c r="D4" s="3" t="s">
        <v>16</v>
      </c>
      <c r="E4" s="3" t="s">
        <v>10</v>
      </c>
      <c r="F4" s="3" t="s">
        <v>17</v>
      </c>
      <c r="G4" s="22"/>
      <c r="H4" s="22"/>
      <c r="I4" s="22"/>
      <c r="J4" s="22"/>
      <c r="K4" s="22"/>
      <c r="L4" s="22"/>
      <c r="M4" s="22"/>
      <c r="N4" s="22"/>
      <c r="O4" s="22"/>
      <c r="P4" s="22"/>
      <c r="Q4" s="22"/>
    </row>
    <row r="5" spans="1:17" x14ac:dyDescent="0.2">
      <c r="A5" s="4" t="s">
        <v>18</v>
      </c>
      <c r="B5" s="3" t="s">
        <v>7</v>
      </c>
      <c r="C5" s="4" t="s">
        <v>8</v>
      </c>
      <c r="D5" s="4" t="s">
        <v>16</v>
      </c>
      <c r="E5" s="3" t="s">
        <v>14</v>
      </c>
      <c r="F5" s="3" t="s">
        <v>17</v>
      </c>
      <c r="G5" s="22"/>
      <c r="H5" s="22"/>
      <c r="I5" s="22"/>
      <c r="J5" s="22"/>
      <c r="K5" s="22"/>
      <c r="L5" s="22"/>
      <c r="M5" s="22"/>
      <c r="N5" s="22"/>
      <c r="O5" s="22"/>
      <c r="P5" s="22"/>
      <c r="Q5" s="22"/>
    </row>
    <row r="6" spans="1:17" x14ac:dyDescent="0.2">
      <c r="A6" s="4" t="s">
        <v>19</v>
      </c>
      <c r="B6" s="3" t="s">
        <v>7</v>
      </c>
      <c r="C6" s="4" t="s">
        <v>8</v>
      </c>
      <c r="D6" s="4" t="s">
        <v>16</v>
      </c>
      <c r="E6" s="3" t="s">
        <v>14</v>
      </c>
      <c r="F6" s="3" t="s">
        <v>17</v>
      </c>
      <c r="G6" s="22"/>
      <c r="H6" s="22"/>
      <c r="I6" s="22"/>
      <c r="J6" s="22"/>
      <c r="K6" s="22"/>
      <c r="L6" s="22"/>
      <c r="M6" s="22"/>
      <c r="N6" s="22"/>
      <c r="O6" s="22"/>
      <c r="P6" s="22"/>
      <c r="Q6" s="22"/>
    </row>
    <row r="7" spans="1:17" x14ac:dyDescent="0.2">
      <c r="A7" s="4" t="s">
        <v>20</v>
      </c>
      <c r="B7" s="3" t="s">
        <v>7</v>
      </c>
      <c r="C7" s="5" t="s">
        <v>8</v>
      </c>
      <c r="D7" s="5" t="s">
        <v>21</v>
      </c>
      <c r="E7" s="3" t="s">
        <v>14</v>
      </c>
      <c r="F7" s="3" t="s">
        <v>11</v>
      </c>
      <c r="G7" s="22"/>
      <c r="H7" s="22"/>
      <c r="I7" s="22"/>
      <c r="J7" s="22"/>
      <c r="K7" s="22"/>
      <c r="L7" s="22"/>
      <c r="M7" s="22"/>
      <c r="N7" s="22"/>
      <c r="O7" s="22"/>
      <c r="P7" s="22"/>
      <c r="Q7" s="22"/>
    </row>
    <row r="8" spans="1:17" x14ac:dyDescent="0.2">
      <c r="A8" s="4" t="s">
        <v>22</v>
      </c>
      <c r="B8" s="3" t="s">
        <v>7</v>
      </c>
      <c r="C8" s="3" t="s">
        <v>8</v>
      </c>
      <c r="D8" s="3" t="s">
        <v>16</v>
      </c>
      <c r="E8" s="3" t="s">
        <v>14</v>
      </c>
      <c r="F8" s="3" t="s">
        <v>17</v>
      </c>
      <c r="G8" s="22"/>
      <c r="H8" s="22"/>
      <c r="I8" s="22"/>
      <c r="J8" s="22"/>
      <c r="K8" s="22"/>
      <c r="L8" s="22"/>
      <c r="M8" s="22"/>
      <c r="N8" s="22"/>
      <c r="O8" s="22"/>
      <c r="P8" s="22"/>
      <c r="Q8" s="22"/>
    </row>
    <row r="9" spans="1:17" x14ac:dyDescent="0.2">
      <c r="A9" s="4" t="s">
        <v>23</v>
      </c>
      <c r="B9" s="3" t="s">
        <v>7</v>
      </c>
      <c r="C9" s="3" t="s">
        <v>8</v>
      </c>
      <c r="D9" s="3" t="s">
        <v>13</v>
      </c>
      <c r="E9" s="3" t="s">
        <v>14</v>
      </c>
      <c r="F9" s="3" t="s">
        <v>11</v>
      </c>
      <c r="G9" s="22"/>
      <c r="H9" s="22"/>
      <c r="I9" s="22"/>
      <c r="J9" s="22"/>
      <c r="K9" s="22"/>
      <c r="L9" s="22"/>
      <c r="M9" s="22"/>
      <c r="N9" s="22"/>
      <c r="O9" s="22"/>
      <c r="P9" s="22"/>
      <c r="Q9" s="22"/>
    </row>
    <row r="10" spans="1:17" x14ac:dyDescent="0.2">
      <c r="A10" s="4" t="s">
        <v>24</v>
      </c>
      <c r="B10" s="3" t="s">
        <v>7</v>
      </c>
      <c r="C10" s="3" t="s">
        <v>8</v>
      </c>
      <c r="D10" s="3" t="s">
        <v>25</v>
      </c>
      <c r="E10" s="3" t="s">
        <v>26</v>
      </c>
      <c r="F10" s="3" t="s">
        <v>17</v>
      </c>
      <c r="G10" s="22"/>
      <c r="H10" s="22"/>
      <c r="I10" s="22"/>
      <c r="J10" s="22"/>
      <c r="K10" s="22"/>
      <c r="L10" s="22"/>
      <c r="M10" s="22"/>
      <c r="N10" s="22"/>
      <c r="O10" s="22"/>
      <c r="P10" s="22"/>
      <c r="Q10" s="22"/>
    </row>
    <row r="11" spans="1:17" x14ac:dyDescent="0.2">
      <c r="A11" s="4" t="s">
        <v>27</v>
      </c>
      <c r="B11" s="3" t="s">
        <v>7</v>
      </c>
      <c r="C11" s="6" t="s">
        <v>8</v>
      </c>
      <c r="D11" s="6" t="s">
        <v>13</v>
      </c>
      <c r="E11" s="3" t="s">
        <v>14</v>
      </c>
      <c r="F11" s="3" t="s">
        <v>11</v>
      </c>
      <c r="G11" s="22"/>
      <c r="H11" s="22"/>
      <c r="I11" s="22"/>
      <c r="J11" s="22"/>
      <c r="K11" s="22"/>
      <c r="L11" s="22"/>
      <c r="M11" s="22"/>
      <c r="N11" s="22"/>
      <c r="O11" s="22"/>
      <c r="P11" s="22"/>
      <c r="Q11" s="22"/>
    </row>
    <row r="12" spans="1:17" x14ac:dyDescent="0.2">
      <c r="A12" s="4" t="s">
        <v>28</v>
      </c>
      <c r="B12" s="3" t="s">
        <v>7</v>
      </c>
      <c r="C12" s="6" t="s">
        <v>8</v>
      </c>
      <c r="D12" s="6" t="s">
        <v>29</v>
      </c>
      <c r="E12" s="3" t="s">
        <v>26</v>
      </c>
      <c r="F12" s="3" t="s">
        <v>17</v>
      </c>
      <c r="G12" s="22"/>
      <c r="H12" s="22"/>
      <c r="I12" s="22"/>
      <c r="J12" s="22"/>
      <c r="K12" s="22"/>
      <c r="L12" s="22"/>
      <c r="M12" s="22"/>
      <c r="N12" s="22"/>
      <c r="O12" s="22"/>
      <c r="P12" s="22"/>
      <c r="Q12" s="22"/>
    </row>
    <row r="13" spans="1:17" x14ac:dyDescent="0.2">
      <c r="A13" s="4" t="s">
        <v>30</v>
      </c>
      <c r="B13" s="3" t="s">
        <v>7</v>
      </c>
      <c r="C13" s="3" t="s">
        <v>8</v>
      </c>
      <c r="D13" s="3" t="s">
        <v>16</v>
      </c>
      <c r="E13" s="3" t="s">
        <v>31</v>
      </c>
      <c r="F13" s="3" t="s">
        <v>17</v>
      </c>
      <c r="G13" s="22"/>
      <c r="H13" s="22"/>
      <c r="I13" s="22"/>
      <c r="J13" s="22"/>
      <c r="K13" s="22"/>
      <c r="L13" s="22"/>
      <c r="M13" s="22"/>
      <c r="N13" s="22"/>
      <c r="O13" s="22"/>
      <c r="P13" s="22"/>
      <c r="Q13" s="22"/>
    </row>
    <row r="14" spans="1:17" x14ac:dyDescent="0.2">
      <c r="A14" s="4" t="s">
        <v>32</v>
      </c>
      <c r="B14" s="3" t="s">
        <v>7</v>
      </c>
      <c r="C14" s="3" t="s">
        <v>33</v>
      </c>
      <c r="D14" s="3" t="s">
        <v>34</v>
      </c>
      <c r="E14" s="3" t="s">
        <v>14</v>
      </c>
      <c r="F14" s="3" t="s">
        <v>35</v>
      </c>
      <c r="G14" s="22"/>
      <c r="H14" s="22"/>
      <c r="I14" s="22"/>
      <c r="J14" s="22"/>
      <c r="K14" s="22"/>
      <c r="L14" s="22"/>
      <c r="M14" s="22"/>
      <c r="N14" s="22"/>
      <c r="O14" s="22"/>
      <c r="P14" s="22"/>
      <c r="Q14" s="22"/>
    </row>
    <row r="15" spans="1:17" x14ac:dyDescent="0.2">
      <c r="A15" s="4" t="s">
        <v>36</v>
      </c>
      <c r="B15" s="3" t="s">
        <v>7</v>
      </c>
      <c r="C15" s="6" t="s">
        <v>33</v>
      </c>
      <c r="D15" s="6" t="s">
        <v>37</v>
      </c>
      <c r="E15" s="3" t="s">
        <v>14</v>
      </c>
      <c r="F15" s="3" t="s">
        <v>35</v>
      </c>
      <c r="G15" s="22"/>
      <c r="H15" s="22"/>
      <c r="I15" s="22"/>
      <c r="J15" s="22"/>
      <c r="K15" s="22"/>
      <c r="L15" s="22"/>
      <c r="M15" s="22"/>
      <c r="N15" s="22"/>
      <c r="O15" s="22"/>
      <c r="P15" s="22"/>
      <c r="Q15" s="22"/>
    </row>
    <row r="16" spans="1:17" x14ac:dyDescent="0.2">
      <c r="A16" s="4" t="s">
        <v>38</v>
      </c>
      <c r="B16" s="3" t="s">
        <v>7</v>
      </c>
      <c r="C16" s="3" t="s">
        <v>33</v>
      </c>
      <c r="D16" s="3" t="s">
        <v>16</v>
      </c>
      <c r="E16" s="3" t="s">
        <v>14</v>
      </c>
      <c r="F16" s="3" t="s">
        <v>35</v>
      </c>
      <c r="G16" s="22"/>
      <c r="H16" s="22"/>
      <c r="I16" s="22"/>
      <c r="J16" s="22"/>
      <c r="K16" s="22"/>
      <c r="L16" s="22"/>
      <c r="M16" s="22"/>
      <c r="N16" s="22"/>
      <c r="O16" s="22"/>
      <c r="P16" s="22"/>
      <c r="Q16" s="22"/>
    </row>
    <row r="17" spans="1:17" x14ac:dyDescent="0.2">
      <c r="A17" s="4" t="s">
        <v>39</v>
      </c>
      <c r="B17" s="3" t="s">
        <v>7</v>
      </c>
      <c r="C17" s="6" t="s">
        <v>33</v>
      </c>
      <c r="D17" s="6" t="s">
        <v>37</v>
      </c>
      <c r="E17" s="3" t="s">
        <v>40</v>
      </c>
      <c r="F17" s="3" t="s">
        <v>35</v>
      </c>
      <c r="G17" s="22"/>
      <c r="H17" s="22"/>
      <c r="I17" s="22"/>
      <c r="J17" s="22"/>
      <c r="K17" s="22"/>
      <c r="L17" s="22"/>
      <c r="M17" s="22"/>
      <c r="N17" s="22"/>
      <c r="O17" s="22"/>
      <c r="P17" s="22"/>
      <c r="Q17" s="22"/>
    </row>
    <row r="18" spans="1:17" x14ac:dyDescent="0.2">
      <c r="A18" s="4" t="s">
        <v>41</v>
      </c>
      <c r="B18" s="3" t="s">
        <v>7</v>
      </c>
      <c r="C18" s="6" t="s">
        <v>33</v>
      </c>
      <c r="D18" s="6" t="s">
        <v>42</v>
      </c>
      <c r="E18" s="3" t="s">
        <v>43</v>
      </c>
      <c r="F18" s="3" t="s">
        <v>35</v>
      </c>
      <c r="G18" s="22"/>
      <c r="H18" s="22"/>
      <c r="I18" s="22"/>
      <c r="J18" s="22"/>
      <c r="K18" s="22"/>
      <c r="L18" s="22"/>
      <c r="M18" s="22"/>
      <c r="N18" s="22"/>
      <c r="O18" s="22"/>
      <c r="P18" s="22"/>
      <c r="Q18" s="22"/>
    </row>
    <row r="19" spans="1:17" x14ac:dyDescent="0.2">
      <c r="A19" s="4" t="s">
        <v>44</v>
      </c>
      <c r="B19" s="3" t="s">
        <v>7</v>
      </c>
      <c r="C19" s="6" t="s">
        <v>33</v>
      </c>
      <c r="D19" s="6" t="s">
        <v>42</v>
      </c>
      <c r="E19" s="3" t="s">
        <v>43</v>
      </c>
      <c r="F19" s="3" t="s">
        <v>35</v>
      </c>
      <c r="G19" s="22"/>
      <c r="H19" s="22"/>
      <c r="I19" s="22"/>
      <c r="J19" s="22"/>
      <c r="K19" s="22"/>
      <c r="L19" s="22"/>
      <c r="M19" s="22"/>
      <c r="N19" s="22"/>
      <c r="O19" s="22"/>
      <c r="P19" s="22"/>
      <c r="Q19" s="22"/>
    </row>
    <row r="20" spans="1:17" x14ac:dyDescent="0.2">
      <c r="A20" s="4" t="s">
        <v>45</v>
      </c>
      <c r="B20" s="3" t="s">
        <v>7</v>
      </c>
      <c r="C20" s="3" t="s">
        <v>33</v>
      </c>
      <c r="D20" s="3" t="s">
        <v>16</v>
      </c>
      <c r="E20" s="3" t="s">
        <v>43</v>
      </c>
      <c r="F20" s="3" t="s">
        <v>35</v>
      </c>
      <c r="G20" s="22"/>
      <c r="H20" s="22"/>
      <c r="I20" s="22"/>
      <c r="J20" s="22"/>
      <c r="K20" s="22"/>
      <c r="L20" s="22"/>
      <c r="M20" s="22"/>
      <c r="N20" s="22"/>
      <c r="O20" s="22"/>
      <c r="P20" s="22"/>
      <c r="Q20" s="22"/>
    </row>
    <row r="21" spans="1:17" x14ac:dyDescent="0.2">
      <c r="A21" s="4" t="s">
        <v>46</v>
      </c>
      <c r="B21" s="3" t="s">
        <v>7</v>
      </c>
      <c r="C21" s="3" t="s">
        <v>33</v>
      </c>
      <c r="D21" s="3" t="s">
        <v>16</v>
      </c>
      <c r="E21" s="3" t="s">
        <v>43</v>
      </c>
      <c r="F21" s="3" t="s">
        <v>35</v>
      </c>
      <c r="G21" s="22"/>
      <c r="H21" s="22"/>
      <c r="I21" s="22"/>
      <c r="J21" s="22"/>
      <c r="K21" s="22"/>
      <c r="L21" s="22"/>
      <c r="M21" s="22"/>
      <c r="N21" s="22"/>
      <c r="O21" s="22"/>
      <c r="P21" s="22"/>
      <c r="Q21" s="22"/>
    </row>
    <row r="22" spans="1:17" x14ac:dyDescent="0.2">
      <c r="A22" s="4" t="s">
        <v>47</v>
      </c>
      <c r="B22" s="3" t="s">
        <v>7</v>
      </c>
      <c r="C22" s="3" t="s">
        <v>33</v>
      </c>
      <c r="D22" s="3" t="s">
        <v>16</v>
      </c>
      <c r="E22" s="3" t="s">
        <v>43</v>
      </c>
      <c r="F22" s="3" t="s">
        <v>35</v>
      </c>
      <c r="G22" s="22"/>
      <c r="H22" s="22"/>
      <c r="I22" s="22"/>
      <c r="J22" s="22"/>
      <c r="K22" s="22"/>
      <c r="L22" s="22"/>
      <c r="M22" s="22"/>
      <c r="N22" s="22"/>
      <c r="O22" s="22"/>
      <c r="P22" s="22"/>
      <c r="Q22" s="22"/>
    </row>
    <row r="23" spans="1:17" x14ac:dyDescent="0.2">
      <c r="A23" s="4" t="s">
        <v>48</v>
      </c>
      <c r="B23" s="3" t="s">
        <v>7</v>
      </c>
      <c r="C23" s="3" t="s">
        <v>33</v>
      </c>
      <c r="D23" s="3" t="s">
        <v>16</v>
      </c>
      <c r="E23" s="3" t="s">
        <v>43</v>
      </c>
      <c r="F23" s="3" t="s">
        <v>35</v>
      </c>
      <c r="G23" s="22"/>
      <c r="H23" s="22"/>
      <c r="I23" s="22"/>
      <c r="J23" s="22"/>
      <c r="K23" s="22"/>
      <c r="L23" s="22"/>
      <c r="M23" s="22"/>
      <c r="N23" s="22"/>
      <c r="O23" s="22"/>
      <c r="P23" s="22"/>
      <c r="Q23" s="22"/>
    </row>
    <row r="24" spans="1:17" x14ac:dyDescent="0.2">
      <c r="A24" s="4" t="s">
        <v>49</v>
      </c>
      <c r="B24" s="3" t="s">
        <v>7</v>
      </c>
      <c r="C24" s="3" t="s">
        <v>50</v>
      </c>
      <c r="D24" s="3" t="s">
        <v>51</v>
      </c>
      <c r="E24" s="3" t="s">
        <v>52</v>
      </c>
      <c r="F24" s="3" t="s">
        <v>53</v>
      </c>
      <c r="G24" s="22"/>
      <c r="H24" s="22"/>
      <c r="I24" s="22"/>
      <c r="J24" s="22"/>
      <c r="K24" s="22"/>
      <c r="L24" s="22"/>
      <c r="M24" s="22"/>
      <c r="N24" s="22"/>
      <c r="O24" s="22"/>
      <c r="P24" s="22"/>
      <c r="Q24" s="22"/>
    </row>
    <row r="25" spans="1:17" x14ac:dyDescent="0.2">
      <c r="A25" s="4" t="s">
        <v>54</v>
      </c>
      <c r="B25" s="3" t="s">
        <v>7</v>
      </c>
      <c r="C25" s="3" t="s">
        <v>50</v>
      </c>
      <c r="D25" s="3" t="s">
        <v>21</v>
      </c>
      <c r="E25" s="3" t="s">
        <v>14</v>
      </c>
      <c r="F25" s="3" t="s">
        <v>53</v>
      </c>
      <c r="G25" s="22"/>
      <c r="H25" s="22"/>
      <c r="I25" s="22"/>
      <c r="J25" s="22"/>
      <c r="K25" s="22"/>
      <c r="L25" s="22"/>
      <c r="M25" s="22"/>
      <c r="N25" s="22"/>
      <c r="O25" s="22"/>
      <c r="P25" s="22"/>
      <c r="Q25" s="22"/>
    </row>
    <row r="26" spans="1:17" x14ac:dyDescent="0.2">
      <c r="A26" s="4" t="s">
        <v>55</v>
      </c>
      <c r="B26" s="3" t="s">
        <v>7</v>
      </c>
      <c r="C26" s="3" t="s">
        <v>50</v>
      </c>
      <c r="D26" s="3" t="s">
        <v>51</v>
      </c>
      <c r="E26" s="3" t="s">
        <v>56</v>
      </c>
      <c r="F26" s="3" t="s">
        <v>53</v>
      </c>
      <c r="G26" s="22"/>
      <c r="H26" s="22"/>
      <c r="I26" s="22"/>
      <c r="J26" s="22"/>
      <c r="K26" s="22"/>
      <c r="L26" s="22"/>
      <c r="M26" s="22"/>
      <c r="N26" s="22"/>
      <c r="O26" s="22"/>
      <c r="P26" s="22"/>
      <c r="Q26" s="22"/>
    </row>
    <row r="27" spans="1:17" x14ac:dyDescent="0.2">
      <c r="A27" s="4" t="s">
        <v>57</v>
      </c>
      <c r="B27" s="3" t="s">
        <v>7</v>
      </c>
      <c r="C27" s="3" t="s">
        <v>50</v>
      </c>
      <c r="D27" s="3" t="s">
        <v>51</v>
      </c>
      <c r="E27" s="3" t="s">
        <v>52</v>
      </c>
      <c r="F27" s="3" t="s">
        <v>35</v>
      </c>
      <c r="G27" s="22"/>
      <c r="H27" s="22"/>
      <c r="I27" s="22"/>
      <c r="J27" s="22"/>
      <c r="K27" s="22"/>
      <c r="L27" s="22"/>
      <c r="M27" s="22"/>
      <c r="N27" s="22"/>
      <c r="O27" s="22"/>
      <c r="P27" s="22"/>
      <c r="Q27" s="22"/>
    </row>
    <row r="28" spans="1:17" x14ac:dyDescent="0.2">
      <c r="A28" s="4" t="s">
        <v>58</v>
      </c>
      <c r="B28" s="3" t="s">
        <v>7</v>
      </c>
      <c r="C28" s="3" t="s">
        <v>50</v>
      </c>
      <c r="D28" s="3" t="s">
        <v>51</v>
      </c>
      <c r="E28" s="3" t="s">
        <v>14</v>
      </c>
      <c r="F28" s="3" t="s">
        <v>35</v>
      </c>
      <c r="G28" s="22"/>
      <c r="H28" s="22"/>
      <c r="I28" s="22"/>
      <c r="J28" s="22"/>
      <c r="K28" s="22"/>
      <c r="L28" s="22"/>
      <c r="M28" s="22"/>
      <c r="N28" s="22"/>
      <c r="O28" s="22"/>
      <c r="P28" s="22"/>
      <c r="Q28" s="22"/>
    </row>
    <row r="29" spans="1:17" x14ac:dyDescent="0.2">
      <c r="A29" s="4" t="s">
        <v>59</v>
      </c>
      <c r="B29" s="3" t="s">
        <v>7</v>
      </c>
      <c r="C29" s="3" t="s">
        <v>60</v>
      </c>
      <c r="D29" s="3" t="s">
        <v>51</v>
      </c>
      <c r="E29" s="3" t="s">
        <v>52</v>
      </c>
      <c r="F29" s="3" t="s">
        <v>35</v>
      </c>
      <c r="G29" s="22"/>
      <c r="H29" s="22"/>
      <c r="I29" s="22"/>
      <c r="J29" s="22"/>
      <c r="K29" s="22"/>
      <c r="L29" s="22"/>
      <c r="M29" s="22"/>
      <c r="N29" s="22"/>
      <c r="O29" s="22"/>
      <c r="P29" s="22"/>
      <c r="Q29" s="22"/>
    </row>
    <row r="30" spans="1:17" x14ac:dyDescent="0.2">
      <c r="A30" s="4" t="s">
        <v>61</v>
      </c>
      <c r="B30" s="3" t="s">
        <v>7</v>
      </c>
      <c r="C30" s="3" t="s">
        <v>62</v>
      </c>
      <c r="D30" s="3" t="s">
        <v>21</v>
      </c>
      <c r="E30" s="3" t="s">
        <v>14</v>
      </c>
      <c r="F30" s="3" t="s">
        <v>53</v>
      </c>
      <c r="G30" s="22"/>
      <c r="H30" s="22"/>
      <c r="I30" s="22"/>
      <c r="J30" s="22"/>
      <c r="K30" s="22"/>
      <c r="L30" s="22"/>
      <c r="M30" s="22"/>
      <c r="N30" s="22"/>
      <c r="O30" s="22"/>
      <c r="P30" s="22"/>
      <c r="Q30" s="22"/>
    </row>
    <row r="31" spans="1:17" x14ac:dyDescent="0.2">
      <c r="A31" s="4" t="s">
        <v>63</v>
      </c>
      <c r="B31" s="3" t="s">
        <v>7</v>
      </c>
      <c r="C31" s="3" t="s">
        <v>64</v>
      </c>
      <c r="D31" s="3" t="s">
        <v>65</v>
      </c>
      <c r="E31" s="3" t="s">
        <v>26</v>
      </c>
      <c r="F31" s="3" t="s">
        <v>17</v>
      </c>
      <c r="G31" s="22"/>
      <c r="H31" s="22"/>
      <c r="I31" s="22"/>
      <c r="J31" s="22"/>
      <c r="K31" s="22"/>
      <c r="L31" s="22"/>
      <c r="M31" s="22"/>
      <c r="N31" s="22"/>
      <c r="O31" s="22"/>
      <c r="P31" s="22"/>
      <c r="Q31" s="22"/>
    </row>
    <row r="32" spans="1:17" x14ac:dyDescent="0.2">
      <c r="A32" s="4" t="s">
        <v>66</v>
      </c>
      <c r="B32" s="3" t="s">
        <v>7</v>
      </c>
      <c r="C32" s="6" t="s">
        <v>67</v>
      </c>
      <c r="D32" s="6" t="s">
        <v>68</v>
      </c>
      <c r="E32" s="3" t="s">
        <v>14</v>
      </c>
      <c r="F32" s="3" t="s">
        <v>17</v>
      </c>
      <c r="G32" s="22"/>
      <c r="H32" s="22"/>
      <c r="I32" s="22"/>
      <c r="J32" s="22"/>
      <c r="K32" s="22"/>
      <c r="L32" s="22"/>
      <c r="M32" s="22"/>
      <c r="N32" s="22"/>
      <c r="O32" s="22"/>
      <c r="P32" s="22"/>
      <c r="Q32" s="22"/>
    </row>
    <row r="33" spans="1:17" x14ac:dyDescent="0.2">
      <c r="A33" s="7" t="s">
        <v>69</v>
      </c>
      <c r="B33" s="3" t="s">
        <v>7</v>
      </c>
      <c r="C33" s="3" t="s">
        <v>67</v>
      </c>
      <c r="D33" s="3" t="s">
        <v>9</v>
      </c>
      <c r="E33" s="3" t="s">
        <v>52</v>
      </c>
      <c r="F33" s="3" t="s">
        <v>17</v>
      </c>
      <c r="G33" s="22"/>
      <c r="H33" s="22"/>
      <c r="I33" s="22"/>
      <c r="J33" s="22"/>
      <c r="K33" s="22"/>
      <c r="L33" s="22"/>
      <c r="M33" s="22"/>
      <c r="N33" s="22"/>
      <c r="O33" s="22"/>
      <c r="P33" s="22"/>
      <c r="Q33" s="22"/>
    </row>
    <row r="34" spans="1:17" x14ac:dyDescent="0.2">
      <c r="A34" s="4" t="s">
        <v>70</v>
      </c>
      <c r="B34" s="3" t="s">
        <v>7</v>
      </c>
      <c r="C34" s="3" t="s">
        <v>67</v>
      </c>
      <c r="D34" s="3" t="s">
        <v>34</v>
      </c>
      <c r="E34" s="3" t="s">
        <v>14</v>
      </c>
      <c r="F34" s="3" t="s">
        <v>17</v>
      </c>
      <c r="G34" s="22"/>
      <c r="H34" s="22"/>
      <c r="I34" s="22"/>
      <c r="J34" s="22"/>
      <c r="K34" s="22"/>
      <c r="L34" s="22"/>
      <c r="M34" s="22"/>
      <c r="N34" s="22"/>
      <c r="O34" s="22"/>
      <c r="P34" s="22"/>
      <c r="Q34" s="22"/>
    </row>
    <row r="35" spans="1:17" x14ac:dyDescent="0.2">
      <c r="A35" s="4" t="s">
        <v>71</v>
      </c>
      <c r="B35" s="3" t="s">
        <v>7</v>
      </c>
      <c r="C35" s="3" t="s">
        <v>67</v>
      </c>
      <c r="D35" s="3" t="s">
        <v>9</v>
      </c>
      <c r="E35" s="3" t="s">
        <v>72</v>
      </c>
      <c r="F35" s="3" t="s">
        <v>17</v>
      </c>
      <c r="G35" s="22"/>
      <c r="H35" s="22"/>
      <c r="I35" s="22"/>
      <c r="J35" s="22"/>
      <c r="K35" s="22"/>
      <c r="L35" s="22"/>
      <c r="M35" s="22"/>
      <c r="N35" s="22"/>
      <c r="O35" s="22"/>
      <c r="P35" s="22"/>
      <c r="Q35" s="22"/>
    </row>
    <row r="36" spans="1:17" x14ac:dyDescent="0.2">
      <c r="A36" s="4" t="s">
        <v>73</v>
      </c>
      <c r="B36" s="3" t="s">
        <v>7</v>
      </c>
      <c r="C36" s="3" t="s">
        <v>67</v>
      </c>
      <c r="D36" s="3" t="s">
        <v>21</v>
      </c>
      <c r="E36" s="3" t="s">
        <v>72</v>
      </c>
      <c r="F36" s="3" t="s">
        <v>17</v>
      </c>
      <c r="G36" s="22"/>
      <c r="H36" s="22"/>
      <c r="I36" s="22"/>
      <c r="J36" s="22"/>
      <c r="K36" s="22"/>
      <c r="L36" s="22"/>
      <c r="M36" s="22"/>
      <c r="N36" s="22"/>
      <c r="O36" s="22"/>
      <c r="P36" s="22"/>
      <c r="Q36" s="22"/>
    </row>
    <row r="37" spans="1:17" x14ac:dyDescent="0.2">
      <c r="A37" s="4" t="s">
        <v>74</v>
      </c>
      <c r="B37" s="3" t="s">
        <v>7</v>
      </c>
      <c r="C37" s="3" t="s">
        <v>67</v>
      </c>
      <c r="D37" s="3" t="s">
        <v>16</v>
      </c>
      <c r="E37" s="3" t="s">
        <v>75</v>
      </c>
      <c r="F37" s="3" t="s">
        <v>17</v>
      </c>
      <c r="G37" s="22"/>
      <c r="H37" s="22"/>
      <c r="I37" s="22"/>
      <c r="J37" s="22"/>
      <c r="K37" s="22"/>
      <c r="L37" s="22"/>
      <c r="M37" s="22"/>
      <c r="N37" s="22"/>
      <c r="O37" s="22"/>
      <c r="P37" s="22"/>
      <c r="Q37" s="22"/>
    </row>
    <row r="38" spans="1:17" x14ac:dyDescent="0.2">
      <c r="A38" s="4" t="s">
        <v>76</v>
      </c>
      <c r="B38" s="3" t="s">
        <v>7</v>
      </c>
      <c r="C38" s="3" t="s">
        <v>67</v>
      </c>
      <c r="D38" s="3" t="s">
        <v>42</v>
      </c>
      <c r="E38" s="3" t="s">
        <v>14</v>
      </c>
      <c r="F38" s="3" t="s">
        <v>53</v>
      </c>
      <c r="G38" s="22"/>
      <c r="H38" s="22"/>
      <c r="I38" s="22"/>
      <c r="J38" s="22"/>
      <c r="K38" s="22"/>
      <c r="L38" s="22"/>
      <c r="M38" s="22"/>
      <c r="N38" s="22"/>
      <c r="O38" s="22"/>
      <c r="P38" s="22"/>
      <c r="Q38" s="22"/>
    </row>
    <row r="39" spans="1:17" x14ac:dyDescent="0.2">
      <c r="A39" s="4" t="s">
        <v>77</v>
      </c>
      <c r="B39" s="3" t="s">
        <v>7</v>
      </c>
      <c r="C39" s="3" t="s">
        <v>67</v>
      </c>
      <c r="D39" s="3" t="s">
        <v>9</v>
      </c>
      <c r="E39" s="3" t="s">
        <v>72</v>
      </c>
      <c r="F39" s="3" t="s">
        <v>17</v>
      </c>
      <c r="G39" s="22"/>
      <c r="H39" s="22"/>
      <c r="I39" s="22"/>
      <c r="J39" s="22"/>
      <c r="K39" s="22"/>
      <c r="L39" s="22"/>
      <c r="M39" s="22"/>
      <c r="N39" s="22"/>
      <c r="O39" s="22"/>
      <c r="P39" s="22"/>
      <c r="Q39" s="22"/>
    </row>
    <row r="40" spans="1:17" x14ac:dyDescent="0.2">
      <c r="A40" s="4" t="s">
        <v>78</v>
      </c>
      <c r="B40" s="3" t="s">
        <v>7</v>
      </c>
      <c r="C40" s="3" t="s">
        <v>67</v>
      </c>
      <c r="D40" s="3" t="s">
        <v>16</v>
      </c>
      <c r="E40" s="3" t="s">
        <v>79</v>
      </c>
      <c r="F40" s="3" t="s">
        <v>17</v>
      </c>
      <c r="G40" s="22"/>
      <c r="H40" s="22"/>
      <c r="I40" s="22"/>
      <c r="J40" s="22"/>
      <c r="K40" s="22"/>
      <c r="L40" s="22"/>
      <c r="M40" s="22"/>
      <c r="N40" s="22"/>
      <c r="O40" s="22"/>
      <c r="P40" s="22"/>
      <c r="Q40" s="22"/>
    </row>
    <row r="41" spans="1:17" x14ac:dyDescent="0.2">
      <c r="A41" s="22"/>
      <c r="B41" s="22"/>
      <c r="C41" s="22"/>
      <c r="D41" s="22"/>
      <c r="E41" s="22"/>
      <c r="F41" s="22"/>
      <c r="G41" s="22"/>
      <c r="H41" s="22"/>
      <c r="I41" s="22"/>
      <c r="J41" s="22"/>
      <c r="K41" s="22"/>
      <c r="L41" s="22"/>
      <c r="M41" s="22"/>
      <c r="N41" s="22"/>
      <c r="O41" s="22"/>
      <c r="P41" s="22"/>
      <c r="Q41" s="22"/>
    </row>
    <row r="42" spans="1:17" x14ac:dyDescent="0.2">
      <c r="A42" s="22"/>
      <c r="B42" s="22"/>
      <c r="C42" s="22"/>
      <c r="D42" s="22"/>
      <c r="E42" s="22"/>
      <c r="F42" s="22"/>
      <c r="G42" s="22"/>
      <c r="H42" s="22"/>
      <c r="I42" s="22"/>
      <c r="J42" s="22"/>
      <c r="K42" s="22"/>
      <c r="L42" s="22"/>
      <c r="M42" s="22"/>
      <c r="N42" s="22"/>
      <c r="O42" s="22"/>
      <c r="P42" s="22"/>
      <c r="Q42" s="22"/>
    </row>
    <row r="43" spans="1:17" x14ac:dyDescent="0.2">
      <c r="A43" s="22"/>
      <c r="B43" s="22"/>
      <c r="C43" s="22"/>
      <c r="D43" s="22"/>
      <c r="E43" s="22"/>
      <c r="F43" s="22"/>
      <c r="G43" s="22"/>
      <c r="H43" s="22"/>
      <c r="I43" s="22"/>
      <c r="J43" s="22"/>
      <c r="K43" s="22"/>
      <c r="L43" s="22"/>
      <c r="M43" s="22"/>
      <c r="N43" s="22"/>
      <c r="O43" s="22"/>
      <c r="P43" s="22"/>
      <c r="Q43" s="22"/>
    </row>
    <row r="44" spans="1:17" x14ac:dyDescent="0.2">
      <c r="A44" s="22"/>
      <c r="B44" s="22"/>
      <c r="C44" s="22"/>
      <c r="D44" s="22"/>
      <c r="E44" s="22"/>
      <c r="F44" s="22"/>
      <c r="G44" s="22"/>
      <c r="H44" s="22"/>
      <c r="I44" s="22"/>
      <c r="J44" s="22"/>
      <c r="K44" s="22"/>
      <c r="L44" s="22"/>
      <c r="M44" s="22"/>
      <c r="N44" s="22"/>
      <c r="O44" s="22"/>
      <c r="P44" s="22"/>
      <c r="Q44" s="22"/>
    </row>
    <row r="45" spans="1:17" x14ac:dyDescent="0.2">
      <c r="A45" s="22"/>
      <c r="B45" s="22"/>
      <c r="C45" s="22"/>
      <c r="D45" s="22"/>
      <c r="E45" s="22"/>
      <c r="F45" s="22"/>
      <c r="G45" s="22"/>
      <c r="H45" s="22"/>
      <c r="I45" s="22"/>
      <c r="J45" s="22"/>
      <c r="K45" s="22"/>
      <c r="L45" s="22"/>
      <c r="M45" s="22"/>
      <c r="N45" s="22"/>
      <c r="O45" s="22"/>
      <c r="P45" s="22"/>
      <c r="Q45" s="22"/>
    </row>
    <row r="46" spans="1:17" x14ac:dyDescent="0.2">
      <c r="A46" s="22"/>
      <c r="B46" s="22"/>
      <c r="C46" s="22"/>
      <c r="D46" s="22"/>
      <c r="E46" s="22"/>
      <c r="F46" s="22"/>
      <c r="G46" s="22"/>
      <c r="H46" s="22"/>
      <c r="I46" s="22"/>
      <c r="J46" s="22"/>
      <c r="K46" s="22"/>
      <c r="L46" s="22"/>
      <c r="M46" s="22"/>
      <c r="N46" s="22"/>
      <c r="O46" s="22"/>
      <c r="P46" s="22"/>
      <c r="Q46" s="22"/>
    </row>
    <row r="47" spans="1:17" x14ac:dyDescent="0.2">
      <c r="A47" s="22"/>
      <c r="B47" s="22"/>
      <c r="C47" s="22"/>
      <c r="D47" s="22"/>
      <c r="E47" s="22"/>
      <c r="F47" s="22"/>
      <c r="G47" s="22"/>
      <c r="H47" s="22"/>
      <c r="I47" s="22"/>
      <c r="J47" s="22"/>
      <c r="K47" s="22"/>
      <c r="L47" s="22"/>
      <c r="M47" s="22"/>
      <c r="N47" s="22"/>
      <c r="O47" s="22"/>
      <c r="P47" s="22"/>
      <c r="Q47" s="22"/>
    </row>
    <row r="48" spans="1:17" x14ac:dyDescent="0.2">
      <c r="A48" s="22"/>
      <c r="B48" s="22"/>
      <c r="C48" s="22"/>
      <c r="D48" s="22"/>
      <c r="E48" s="22"/>
      <c r="F48" s="22"/>
      <c r="G48" s="22"/>
      <c r="H48" s="22"/>
      <c r="I48" s="22"/>
      <c r="J48" s="22"/>
      <c r="K48" s="22"/>
      <c r="L48" s="22"/>
      <c r="M48" s="22"/>
      <c r="N48" s="22"/>
      <c r="O48" s="22"/>
      <c r="P48" s="22"/>
      <c r="Q48" s="22"/>
    </row>
    <row r="49" spans="1:17" x14ac:dyDescent="0.2">
      <c r="A49" s="22"/>
      <c r="B49" s="22"/>
      <c r="C49" s="22"/>
      <c r="D49" s="22"/>
      <c r="E49" s="22"/>
      <c r="F49" s="22"/>
      <c r="G49" s="22"/>
      <c r="H49" s="22"/>
      <c r="I49" s="22"/>
      <c r="J49" s="22"/>
      <c r="K49" s="22"/>
      <c r="L49" s="22"/>
      <c r="M49" s="22"/>
      <c r="N49" s="22"/>
      <c r="O49" s="22"/>
      <c r="P49" s="22"/>
      <c r="Q49" s="22"/>
    </row>
    <row r="50" spans="1:17" x14ac:dyDescent="0.2">
      <c r="A50" s="22"/>
      <c r="B50" s="22"/>
      <c r="C50" s="22"/>
      <c r="D50" s="22"/>
      <c r="E50" s="22"/>
      <c r="F50" s="22"/>
      <c r="G50" s="22"/>
      <c r="H50" s="22"/>
      <c r="I50" s="22"/>
      <c r="J50" s="22"/>
      <c r="K50" s="22"/>
      <c r="L50" s="22"/>
      <c r="M50" s="22"/>
      <c r="N50" s="22"/>
      <c r="O50" s="22"/>
      <c r="P50" s="22"/>
      <c r="Q50" s="22"/>
    </row>
    <row r="51" spans="1:17" x14ac:dyDescent="0.2">
      <c r="A51" s="22"/>
      <c r="B51" s="22"/>
      <c r="C51" s="22"/>
      <c r="D51" s="22"/>
      <c r="E51" s="22"/>
      <c r="F51" s="22"/>
      <c r="G51" s="22"/>
      <c r="H51" s="22"/>
      <c r="I51" s="22"/>
      <c r="J51" s="22"/>
      <c r="K51" s="22"/>
      <c r="L51" s="22"/>
      <c r="M51" s="22"/>
      <c r="N51" s="22"/>
      <c r="O51" s="22"/>
      <c r="P51" s="22"/>
      <c r="Q51" s="22"/>
    </row>
    <row r="52" spans="1:17" x14ac:dyDescent="0.2">
      <c r="A52" s="22"/>
      <c r="B52" s="22"/>
      <c r="C52" s="22"/>
      <c r="D52" s="22"/>
      <c r="E52" s="22"/>
      <c r="F52" s="22"/>
      <c r="G52" s="22"/>
      <c r="H52" s="22"/>
      <c r="I52" s="22"/>
      <c r="J52" s="22"/>
      <c r="K52" s="22"/>
      <c r="L52" s="22"/>
      <c r="M52" s="22"/>
      <c r="N52" s="22"/>
      <c r="O52" s="22"/>
      <c r="P52" s="22"/>
      <c r="Q52" s="22"/>
    </row>
    <row r="53" spans="1:17" x14ac:dyDescent="0.2">
      <c r="A53" s="22"/>
      <c r="B53" s="22"/>
      <c r="C53" s="22"/>
      <c r="D53" s="22"/>
      <c r="E53" s="22"/>
      <c r="F53" s="22"/>
      <c r="G53" s="22"/>
      <c r="H53" s="22"/>
      <c r="I53" s="22"/>
      <c r="J53" s="22"/>
      <c r="K53" s="22"/>
      <c r="L53" s="22"/>
      <c r="M53" s="22"/>
      <c r="N53" s="22"/>
      <c r="O53" s="22"/>
      <c r="P53" s="22"/>
      <c r="Q53" s="22"/>
    </row>
    <row r="54" spans="1:17" x14ac:dyDescent="0.2">
      <c r="A54" s="22"/>
      <c r="B54" s="22"/>
      <c r="C54" s="22"/>
      <c r="D54" s="22"/>
      <c r="E54" s="22"/>
      <c r="F54" s="22"/>
      <c r="G54" s="22"/>
      <c r="H54" s="22"/>
      <c r="I54" s="22"/>
      <c r="J54" s="22"/>
      <c r="K54" s="22"/>
      <c r="L54" s="22"/>
      <c r="M54" s="22"/>
      <c r="N54" s="22"/>
      <c r="O54" s="22"/>
      <c r="P54" s="22"/>
      <c r="Q54" s="22"/>
    </row>
    <row r="55" spans="1:17" x14ac:dyDescent="0.2">
      <c r="A55" s="22"/>
      <c r="B55" s="22"/>
      <c r="C55" s="22"/>
      <c r="D55" s="22"/>
      <c r="E55" s="22"/>
      <c r="F55" s="22"/>
      <c r="G55" s="22"/>
      <c r="H55" s="22"/>
      <c r="I55" s="22"/>
      <c r="J55" s="22"/>
      <c r="K55" s="22"/>
      <c r="L55" s="22"/>
      <c r="M55" s="22"/>
      <c r="N55" s="22"/>
      <c r="O55" s="22"/>
      <c r="P55" s="22"/>
      <c r="Q55" s="22"/>
    </row>
    <row r="56" spans="1:17" x14ac:dyDescent="0.2">
      <c r="A56" s="22"/>
      <c r="B56" s="22"/>
      <c r="C56" s="22"/>
      <c r="D56" s="22"/>
      <c r="E56" s="22"/>
      <c r="F56" s="22"/>
      <c r="G56" s="22"/>
      <c r="H56" s="22"/>
      <c r="I56" s="22"/>
      <c r="J56" s="22"/>
      <c r="K56" s="22"/>
      <c r="L56" s="22"/>
      <c r="M56" s="22"/>
      <c r="N56" s="22"/>
      <c r="O56" s="22"/>
      <c r="P56" s="22"/>
      <c r="Q56" s="22"/>
    </row>
    <row r="57" spans="1:17" x14ac:dyDescent="0.2">
      <c r="A57" s="22"/>
      <c r="B57" s="22"/>
      <c r="C57" s="22"/>
      <c r="D57" s="22"/>
      <c r="E57" s="22"/>
      <c r="F57" s="22"/>
      <c r="G57" s="22"/>
      <c r="H57" s="22"/>
      <c r="I57" s="22"/>
      <c r="J57" s="22"/>
      <c r="K57" s="22"/>
      <c r="L57" s="22"/>
      <c r="M57" s="22"/>
      <c r="N57" s="22"/>
      <c r="O57" s="22"/>
      <c r="P57" s="22"/>
      <c r="Q57" s="22"/>
    </row>
    <row r="58" spans="1:17" x14ac:dyDescent="0.2">
      <c r="A58" s="22"/>
      <c r="B58" s="22"/>
      <c r="C58" s="22"/>
      <c r="D58" s="22"/>
      <c r="E58" s="22"/>
      <c r="F58" s="22"/>
      <c r="G58" s="22"/>
      <c r="H58" s="22"/>
      <c r="I58" s="22"/>
      <c r="J58" s="22"/>
      <c r="K58" s="22"/>
      <c r="L58" s="22"/>
      <c r="M58" s="22"/>
      <c r="N58" s="22"/>
      <c r="O58" s="22"/>
      <c r="P58" s="22"/>
      <c r="Q58" s="22"/>
    </row>
    <row r="59" spans="1:17" x14ac:dyDescent="0.2">
      <c r="A59" s="22"/>
      <c r="B59" s="22"/>
      <c r="C59" s="22"/>
      <c r="D59" s="22"/>
      <c r="E59" s="22"/>
      <c r="F59" s="22"/>
      <c r="G59" s="22"/>
      <c r="H59" s="22"/>
      <c r="I59" s="22"/>
      <c r="J59" s="22"/>
      <c r="K59" s="22"/>
      <c r="L59" s="22"/>
      <c r="M59" s="22"/>
      <c r="N59" s="22"/>
      <c r="O59" s="22"/>
      <c r="P59" s="22"/>
      <c r="Q59" s="22"/>
    </row>
    <row r="60" spans="1:17" x14ac:dyDescent="0.2">
      <c r="A60" s="22"/>
      <c r="B60" s="22"/>
      <c r="C60" s="22"/>
      <c r="D60" s="22"/>
      <c r="E60" s="22"/>
      <c r="F60" s="22"/>
      <c r="G60" s="22"/>
      <c r="H60" s="22"/>
      <c r="I60" s="22"/>
      <c r="J60" s="22"/>
      <c r="K60" s="22"/>
      <c r="L60" s="22"/>
      <c r="M60" s="22"/>
      <c r="N60" s="22"/>
      <c r="O60" s="22"/>
      <c r="P60" s="22"/>
      <c r="Q60" s="22"/>
    </row>
    <row r="61" spans="1:17" x14ac:dyDescent="0.2">
      <c r="A61" s="22"/>
      <c r="B61" s="22"/>
      <c r="C61" s="22"/>
      <c r="D61" s="22"/>
      <c r="E61" s="22"/>
      <c r="F61" s="22"/>
      <c r="G61" s="22"/>
      <c r="H61" s="22"/>
      <c r="I61" s="22"/>
      <c r="J61" s="22"/>
      <c r="K61" s="22"/>
      <c r="L61" s="22"/>
      <c r="M61" s="22"/>
      <c r="N61" s="22"/>
      <c r="O61" s="22"/>
      <c r="P61" s="22"/>
      <c r="Q61" s="22"/>
    </row>
    <row r="62" spans="1:17" x14ac:dyDescent="0.2">
      <c r="A62" s="22"/>
      <c r="B62" s="22"/>
      <c r="C62" s="22"/>
      <c r="D62" s="22"/>
      <c r="E62" s="22"/>
      <c r="F62" s="22"/>
      <c r="G62" s="22"/>
      <c r="H62" s="22"/>
      <c r="I62" s="22"/>
      <c r="J62" s="22"/>
      <c r="K62" s="22"/>
      <c r="L62" s="22"/>
      <c r="M62" s="22"/>
      <c r="N62" s="22"/>
      <c r="O62" s="22"/>
      <c r="P62" s="22"/>
      <c r="Q62" s="22"/>
    </row>
    <row r="63" spans="1:17" x14ac:dyDescent="0.2">
      <c r="A63" s="22"/>
      <c r="B63" s="22"/>
      <c r="C63" s="22"/>
      <c r="D63" s="22"/>
      <c r="E63" s="22"/>
      <c r="F63" s="22"/>
      <c r="G63" s="22"/>
      <c r="H63" s="22"/>
      <c r="I63" s="22"/>
      <c r="J63" s="22"/>
      <c r="K63" s="22"/>
      <c r="L63" s="22"/>
      <c r="M63" s="22"/>
      <c r="N63" s="22"/>
      <c r="O63" s="22"/>
      <c r="P63" s="22"/>
      <c r="Q63" s="22"/>
    </row>
    <row r="64" spans="1:17" x14ac:dyDescent="0.2">
      <c r="A64" s="22"/>
      <c r="B64" s="22"/>
      <c r="C64" s="22"/>
      <c r="D64" s="22"/>
      <c r="E64" s="22"/>
      <c r="F64" s="22"/>
      <c r="G64" s="22"/>
      <c r="H64" s="22"/>
      <c r="I64" s="22"/>
      <c r="J64" s="22"/>
      <c r="K64" s="22"/>
      <c r="L64" s="22"/>
      <c r="M64" s="22"/>
      <c r="N64" s="22"/>
      <c r="O64" s="22"/>
      <c r="P64" s="22"/>
      <c r="Q64"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8"/>
  <sheetViews>
    <sheetView workbookViewId="0"/>
  </sheetViews>
  <sheetFormatPr defaultColWidth="12.5703125" defaultRowHeight="15.75" customHeight="1" x14ac:dyDescent="0.2"/>
  <cols>
    <col min="1" max="1" width="40.7109375" customWidth="1"/>
    <col min="2" max="2" width="15.140625" customWidth="1"/>
    <col min="3" max="3" width="36.28515625" customWidth="1"/>
    <col min="4" max="4" width="53" customWidth="1"/>
    <col min="5" max="5" width="11.28515625" customWidth="1"/>
  </cols>
  <sheetData>
    <row r="1" spans="1:6" ht="12.75" x14ac:dyDescent="0.2">
      <c r="A1" s="23" t="s">
        <v>0</v>
      </c>
      <c r="B1" s="23" t="s">
        <v>1</v>
      </c>
      <c r="C1" s="23" t="s">
        <v>2</v>
      </c>
      <c r="D1" s="23" t="s">
        <v>3</v>
      </c>
      <c r="E1" s="23" t="s">
        <v>505</v>
      </c>
      <c r="F1" s="23" t="s">
        <v>5</v>
      </c>
    </row>
    <row r="2" spans="1:6" ht="32.25" customHeight="1" x14ac:dyDescent="0.2">
      <c r="A2" s="4" t="s">
        <v>506</v>
      </c>
      <c r="B2" s="24" t="s">
        <v>507</v>
      </c>
      <c r="C2" s="24" t="s">
        <v>8</v>
      </c>
      <c r="D2" s="24" t="s">
        <v>508</v>
      </c>
      <c r="E2" s="3" t="s">
        <v>509</v>
      </c>
      <c r="F2" s="3" t="s">
        <v>11</v>
      </c>
    </row>
    <row r="3" spans="1:6" ht="23.25" customHeight="1" x14ac:dyDescent="0.2">
      <c r="A3" s="4" t="s">
        <v>510</v>
      </c>
      <c r="B3" s="24" t="s">
        <v>507</v>
      </c>
      <c r="C3" s="4" t="s">
        <v>8</v>
      </c>
      <c r="D3" s="4" t="s">
        <v>511</v>
      </c>
      <c r="E3" s="3" t="s">
        <v>512</v>
      </c>
      <c r="F3" s="3" t="s">
        <v>11</v>
      </c>
    </row>
    <row r="4" spans="1:6" ht="27" customHeight="1" x14ac:dyDescent="0.2">
      <c r="A4" s="4" t="s">
        <v>513</v>
      </c>
      <c r="B4" s="24" t="s">
        <v>507</v>
      </c>
      <c r="C4" s="3" t="s">
        <v>8</v>
      </c>
      <c r="D4" s="3" t="s">
        <v>514</v>
      </c>
      <c r="E4" s="3" t="s">
        <v>422</v>
      </c>
      <c r="F4" s="3" t="s">
        <v>11</v>
      </c>
    </row>
    <row r="5" spans="1:6" ht="28.5" customHeight="1" x14ac:dyDescent="0.2">
      <c r="A5" s="4" t="s">
        <v>515</v>
      </c>
      <c r="B5" s="24" t="s">
        <v>507</v>
      </c>
      <c r="C5" s="3" t="s">
        <v>8</v>
      </c>
      <c r="D5" s="3" t="s">
        <v>516</v>
      </c>
      <c r="E5" s="3" t="s">
        <v>94</v>
      </c>
      <c r="F5" s="3" t="s">
        <v>11</v>
      </c>
    </row>
    <row r="6" spans="1:6" ht="12.75" x14ac:dyDescent="0.2">
      <c r="A6" s="4" t="s">
        <v>517</v>
      </c>
      <c r="B6" s="24" t="s">
        <v>507</v>
      </c>
      <c r="C6" s="3" t="s">
        <v>518</v>
      </c>
      <c r="D6" s="3" t="s">
        <v>34</v>
      </c>
      <c r="E6" s="3" t="s">
        <v>519</v>
      </c>
      <c r="F6" s="3" t="s">
        <v>53</v>
      </c>
    </row>
    <row r="7" spans="1:6" ht="12.75" x14ac:dyDescent="0.2">
      <c r="A7" s="4" t="s">
        <v>520</v>
      </c>
      <c r="B7" s="24" t="s">
        <v>507</v>
      </c>
      <c r="C7" s="3" t="s">
        <v>50</v>
      </c>
      <c r="D7" s="3" t="s">
        <v>21</v>
      </c>
      <c r="E7" s="3" t="s">
        <v>422</v>
      </c>
      <c r="F7" s="3" t="s">
        <v>53</v>
      </c>
    </row>
    <row r="8" spans="1:6" ht="12.75" x14ac:dyDescent="0.2">
      <c r="A8" s="4" t="s">
        <v>521</v>
      </c>
      <c r="B8" s="24" t="s">
        <v>507</v>
      </c>
      <c r="C8" s="6" t="s">
        <v>50</v>
      </c>
      <c r="D8" s="6" t="s">
        <v>522</v>
      </c>
      <c r="E8" s="3" t="s">
        <v>94</v>
      </c>
      <c r="F8" s="3" t="s">
        <v>53</v>
      </c>
    </row>
    <row r="9" spans="1:6" ht="12.75" x14ac:dyDescent="0.2">
      <c r="A9" s="4" t="s">
        <v>523</v>
      </c>
      <c r="B9" s="24" t="s">
        <v>507</v>
      </c>
      <c r="C9" s="3" t="s">
        <v>62</v>
      </c>
      <c r="D9" s="3" t="s">
        <v>524</v>
      </c>
      <c r="E9" s="3" t="s">
        <v>525</v>
      </c>
      <c r="F9" s="3" t="s">
        <v>53</v>
      </c>
    </row>
    <row r="10" spans="1:6" ht="12.75" x14ac:dyDescent="0.2">
      <c r="A10" s="4" t="s">
        <v>526</v>
      </c>
      <c r="B10" s="24" t="s">
        <v>507</v>
      </c>
      <c r="C10" s="3" t="s">
        <v>62</v>
      </c>
      <c r="D10" s="3" t="s">
        <v>21</v>
      </c>
      <c r="E10" s="3" t="s">
        <v>94</v>
      </c>
      <c r="F10" s="3" t="s">
        <v>53</v>
      </c>
    </row>
    <row r="11" spans="1:6" ht="12.75" x14ac:dyDescent="0.2">
      <c r="A11" s="4" t="s">
        <v>527</v>
      </c>
      <c r="B11" s="24" t="s">
        <v>507</v>
      </c>
      <c r="C11" s="6" t="s">
        <v>67</v>
      </c>
      <c r="D11" s="25" t="s">
        <v>37</v>
      </c>
      <c r="E11" s="3" t="s">
        <v>94</v>
      </c>
      <c r="F11" s="3" t="s">
        <v>53</v>
      </c>
    </row>
    <row r="12" spans="1:6" ht="12.75" x14ac:dyDescent="0.2">
      <c r="A12" s="4" t="s">
        <v>528</v>
      </c>
      <c r="B12" s="24" t="s">
        <v>507</v>
      </c>
      <c r="C12" s="3" t="s">
        <v>67</v>
      </c>
      <c r="D12" s="3" t="s">
        <v>529</v>
      </c>
      <c r="E12" s="3" t="s">
        <v>94</v>
      </c>
      <c r="F12" s="3" t="s">
        <v>53</v>
      </c>
    </row>
    <row r="13" spans="1:6" ht="12.75" x14ac:dyDescent="0.2">
      <c r="A13" s="22"/>
      <c r="B13" s="22"/>
      <c r="C13" s="22"/>
      <c r="D13" s="22"/>
      <c r="E13" s="22"/>
      <c r="F13" s="22"/>
    </row>
    <row r="14" spans="1:6" ht="12.75" x14ac:dyDescent="0.2">
      <c r="A14" s="22"/>
      <c r="B14" s="22"/>
      <c r="C14" s="22"/>
      <c r="D14" s="22"/>
      <c r="E14" s="22"/>
      <c r="F14" s="22"/>
    </row>
    <row r="15" spans="1:6" ht="12.75" x14ac:dyDescent="0.2">
      <c r="A15" s="26"/>
      <c r="B15" s="26"/>
      <c r="C15" s="26"/>
      <c r="D15" s="26"/>
      <c r="E15" s="26"/>
      <c r="F15" s="26"/>
    </row>
    <row r="16" spans="1:6" ht="12.75" x14ac:dyDescent="0.2">
      <c r="A16" s="26"/>
      <c r="B16" s="26"/>
      <c r="C16" s="26"/>
      <c r="D16" s="26"/>
      <c r="E16" s="26"/>
      <c r="F16" s="26"/>
    </row>
    <row r="17" spans="1:6" ht="12.75" x14ac:dyDescent="0.2">
      <c r="A17" s="26"/>
      <c r="B17" s="26"/>
      <c r="C17" s="26"/>
      <c r="D17" s="26"/>
      <c r="E17" s="26"/>
      <c r="F17" s="26"/>
    </row>
    <row r="18" spans="1:6" ht="12.75" x14ac:dyDescent="0.2">
      <c r="A18" s="26"/>
      <c r="B18" s="26"/>
      <c r="C18" s="26"/>
      <c r="D18" s="26"/>
      <c r="E18" s="26"/>
      <c r="F18"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3"/>
  <sheetViews>
    <sheetView workbookViewId="0"/>
  </sheetViews>
  <sheetFormatPr defaultColWidth="12.5703125" defaultRowHeight="15.75" customHeight="1" x14ac:dyDescent="0.2"/>
  <cols>
    <col min="1" max="1" width="60.42578125" customWidth="1"/>
    <col min="2" max="2" width="23.5703125" customWidth="1"/>
    <col min="3" max="3" width="34.140625" customWidth="1"/>
    <col min="4" max="4" width="22.5703125" customWidth="1"/>
    <col min="5" max="5" width="14.42578125" customWidth="1"/>
    <col min="6" max="6" width="14.85546875" customWidth="1"/>
  </cols>
  <sheetData>
    <row r="1" spans="1:6" x14ac:dyDescent="0.2">
      <c r="A1" s="27" t="s">
        <v>0</v>
      </c>
      <c r="B1" s="27" t="s">
        <v>1</v>
      </c>
      <c r="C1" s="27" t="s">
        <v>2</v>
      </c>
      <c r="D1" s="27" t="s">
        <v>3</v>
      </c>
      <c r="E1" s="27" t="s">
        <v>505</v>
      </c>
      <c r="F1" s="27" t="s">
        <v>5</v>
      </c>
    </row>
    <row r="2" spans="1:6" x14ac:dyDescent="0.2">
      <c r="A2" s="4" t="s">
        <v>80</v>
      </c>
      <c r="B2" s="3" t="s">
        <v>81</v>
      </c>
      <c r="C2" s="3" t="s">
        <v>8</v>
      </c>
      <c r="D2" s="3" t="s">
        <v>82</v>
      </c>
      <c r="E2" s="3" t="s">
        <v>72</v>
      </c>
      <c r="F2" s="3" t="s">
        <v>17</v>
      </c>
    </row>
    <row r="3" spans="1:6" x14ac:dyDescent="0.2">
      <c r="A3" s="4" t="s">
        <v>83</v>
      </c>
      <c r="B3" s="3" t="s">
        <v>81</v>
      </c>
      <c r="C3" s="3" t="s">
        <v>8</v>
      </c>
      <c r="D3" s="3" t="s">
        <v>82</v>
      </c>
      <c r="E3" s="3" t="s">
        <v>72</v>
      </c>
      <c r="F3" s="3" t="s">
        <v>17</v>
      </c>
    </row>
    <row r="4" spans="1:6" x14ac:dyDescent="0.2">
      <c r="A4" s="4" t="s">
        <v>84</v>
      </c>
      <c r="B4" s="3" t="s">
        <v>81</v>
      </c>
      <c r="C4" s="3" t="s">
        <v>8</v>
      </c>
      <c r="D4" s="3" t="s">
        <v>16</v>
      </c>
      <c r="E4" s="3" t="s">
        <v>85</v>
      </c>
      <c r="F4" s="3" t="s">
        <v>17</v>
      </c>
    </row>
    <row r="5" spans="1:6" x14ac:dyDescent="0.2">
      <c r="A5" s="4" t="s">
        <v>86</v>
      </c>
      <c r="B5" s="3" t="s">
        <v>81</v>
      </c>
      <c r="C5" s="4" t="s">
        <v>87</v>
      </c>
      <c r="D5" s="4" t="s">
        <v>51</v>
      </c>
      <c r="E5" s="3" t="s">
        <v>88</v>
      </c>
      <c r="F5" s="3" t="s">
        <v>35</v>
      </c>
    </row>
    <row r="6" spans="1:6" x14ac:dyDescent="0.2">
      <c r="A6" s="9" t="s">
        <v>89</v>
      </c>
      <c r="B6" s="3" t="s">
        <v>81</v>
      </c>
      <c r="C6" s="10" t="s">
        <v>87</v>
      </c>
      <c r="D6" s="5" t="s">
        <v>51</v>
      </c>
      <c r="E6" s="3" t="s">
        <v>85</v>
      </c>
      <c r="F6" s="3" t="s">
        <v>35</v>
      </c>
    </row>
    <row r="7" spans="1:6" x14ac:dyDescent="0.2">
      <c r="A7" s="4" t="s">
        <v>90</v>
      </c>
      <c r="B7" s="3" t="s">
        <v>81</v>
      </c>
      <c r="C7" s="3" t="s">
        <v>62</v>
      </c>
      <c r="D7" s="3" t="s">
        <v>9</v>
      </c>
      <c r="E7" s="3" t="s">
        <v>91</v>
      </c>
      <c r="F7" s="3" t="s">
        <v>11</v>
      </c>
    </row>
    <row r="8" spans="1:6" x14ac:dyDescent="0.2">
      <c r="A8" s="4" t="s">
        <v>92</v>
      </c>
      <c r="B8" s="3" t="s">
        <v>81</v>
      </c>
      <c r="C8" s="3" t="s">
        <v>62</v>
      </c>
      <c r="D8" s="3" t="s">
        <v>9</v>
      </c>
      <c r="E8" s="3" t="s">
        <v>91</v>
      </c>
      <c r="F8" s="3" t="s">
        <v>11</v>
      </c>
    </row>
    <row r="9" spans="1:6" x14ac:dyDescent="0.2">
      <c r="A9" s="4" t="s">
        <v>93</v>
      </c>
      <c r="B9" s="3" t="s">
        <v>81</v>
      </c>
      <c r="C9" s="3" t="s">
        <v>62</v>
      </c>
      <c r="D9" s="3" t="s">
        <v>9</v>
      </c>
      <c r="E9" s="3" t="s">
        <v>94</v>
      </c>
      <c r="F9" s="3" t="s">
        <v>11</v>
      </c>
    </row>
    <row r="10" spans="1:6" x14ac:dyDescent="0.2">
      <c r="A10" s="4" t="s">
        <v>95</v>
      </c>
      <c r="B10" s="3" t="s">
        <v>81</v>
      </c>
      <c r="C10" s="3" t="s">
        <v>62</v>
      </c>
      <c r="D10" s="3" t="s">
        <v>9</v>
      </c>
      <c r="E10" s="3" t="s">
        <v>14</v>
      </c>
      <c r="F10" s="3" t="s">
        <v>11</v>
      </c>
    </row>
    <row r="11" spans="1:6" x14ac:dyDescent="0.2">
      <c r="A11" s="4" t="s">
        <v>96</v>
      </c>
      <c r="B11" s="3" t="s">
        <v>81</v>
      </c>
      <c r="C11" s="3" t="s">
        <v>62</v>
      </c>
      <c r="D11" s="3" t="s">
        <v>9</v>
      </c>
      <c r="E11" s="3" t="s">
        <v>94</v>
      </c>
      <c r="F11" s="3" t="s">
        <v>11</v>
      </c>
    </row>
    <row r="12" spans="1:6" x14ac:dyDescent="0.2">
      <c r="A12" s="4" t="s">
        <v>97</v>
      </c>
      <c r="B12" s="3" t="s">
        <v>81</v>
      </c>
      <c r="C12" s="3" t="s">
        <v>62</v>
      </c>
      <c r="D12" s="3" t="s">
        <v>9</v>
      </c>
      <c r="E12" s="3" t="s">
        <v>94</v>
      </c>
      <c r="F12" s="3" t="s">
        <v>11</v>
      </c>
    </row>
    <row r="13" spans="1:6" x14ac:dyDescent="0.2">
      <c r="A13" s="4" t="s">
        <v>98</v>
      </c>
      <c r="B13" s="3" t="s">
        <v>81</v>
      </c>
      <c r="C13" s="3" t="s">
        <v>62</v>
      </c>
      <c r="D13" s="3" t="s">
        <v>9</v>
      </c>
      <c r="E13" s="3" t="s">
        <v>94</v>
      </c>
      <c r="F13" s="3" t="s">
        <v>11</v>
      </c>
    </row>
    <row r="14" spans="1:6" x14ac:dyDescent="0.2">
      <c r="A14" s="4" t="s">
        <v>99</v>
      </c>
      <c r="B14" s="3" t="s">
        <v>81</v>
      </c>
      <c r="C14" s="3" t="s">
        <v>62</v>
      </c>
      <c r="D14" s="3" t="s">
        <v>9</v>
      </c>
      <c r="E14" s="3" t="s">
        <v>94</v>
      </c>
      <c r="F14" s="3" t="s">
        <v>11</v>
      </c>
    </row>
    <row r="15" spans="1:6" x14ac:dyDescent="0.2">
      <c r="A15" s="4" t="s">
        <v>100</v>
      </c>
      <c r="B15" s="3" t="s">
        <v>81</v>
      </c>
      <c r="C15" s="3" t="s">
        <v>62</v>
      </c>
      <c r="D15" s="3" t="s">
        <v>9</v>
      </c>
      <c r="E15" s="3" t="s">
        <v>91</v>
      </c>
      <c r="F15" s="3" t="s">
        <v>11</v>
      </c>
    </row>
    <row r="16" spans="1:6" x14ac:dyDescent="0.2">
      <c r="A16" s="4" t="s">
        <v>101</v>
      </c>
      <c r="B16" s="3" t="s">
        <v>81</v>
      </c>
      <c r="C16" s="3" t="s">
        <v>62</v>
      </c>
      <c r="D16" s="3" t="s">
        <v>9</v>
      </c>
      <c r="E16" s="3" t="s">
        <v>94</v>
      </c>
      <c r="F16" s="3" t="s">
        <v>11</v>
      </c>
    </row>
    <row r="17" spans="1:6" x14ac:dyDescent="0.2">
      <c r="A17" s="4" t="s">
        <v>102</v>
      </c>
      <c r="B17" s="3" t="s">
        <v>81</v>
      </c>
      <c r="C17" s="3" t="s">
        <v>62</v>
      </c>
      <c r="D17" s="3" t="s">
        <v>9</v>
      </c>
      <c r="E17" s="3" t="s">
        <v>91</v>
      </c>
      <c r="F17" s="3" t="s">
        <v>11</v>
      </c>
    </row>
    <row r="18" spans="1:6" x14ac:dyDescent="0.2">
      <c r="A18" s="4" t="s">
        <v>103</v>
      </c>
      <c r="B18" s="3" t="s">
        <v>81</v>
      </c>
      <c r="C18" s="3" t="s">
        <v>62</v>
      </c>
      <c r="D18" s="3" t="s">
        <v>9</v>
      </c>
      <c r="E18" s="3" t="s">
        <v>94</v>
      </c>
      <c r="F18" s="3" t="s">
        <v>11</v>
      </c>
    </row>
    <row r="19" spans="1:6" x14ac:dyDescent="0.2">
      <c r="A19" s="4" t="s">
        <v>104</v>
      </c>
      <c r="B19" s="3" t="s">
        <v>81</v>
      </c>
      <c r="C19" s="3" t="s">
        <v>62</v>
      </c>
      <c r="D19" s="3" t="s">
        <v>9</v>
      </c>
      <c r="E19" s="3" t="s">
        <v>94</v>
      </c>
      <c r="F19" s="3" t="s">
        <v>11</v>
      </c>
    </row>
    <row r="20" spans="1:6" x14ac:dyDescent="0.2">
      <c r="A20" s="4" t="s">
        <v>105</v>
      </c>
      <c r="B20" s="3" t="s">
        <v>81</v>
      </c>
      <c r="C20" s="3" t="s">
        <v>62</v>
      </c>
      <c r="D20" s="3" t="s">
        <v>9</v>
      </c>
      <c r="E20" s="3" t="s">
        <v>106</v>
      </c>
      <c r="F20" s="3" t="s">
        <v>11</v>
      </c>
    </row>
    <row r="21" spans="1:6" x14ac:dyDescent="0.2">
      <c r="A21" s="4" t="s">
        <v>107</v>
      </c>
      <c r="B21" s="3" t="s">
        <v>81</v>
      </c>
      <c r="C21" s="3" t="s">
        <v>62</v>
      </c>
      <c r="D21" s="3" t="s">
        <v>9</v>
      </c>
      <c r="E21" s="3" t="s">
        <v>94</v>
      </c>
      <c r="F21" s="3" t="s">
        <v>11</v>
      </c>
    </row>
    <row r="22" spans="1:6" x14ac:dyDescent="0.2">
      <c r="A22" s="4" t="s">
        <v>108</v>
      </c>
      <c r="B22" s="3" t="s">
        <v>81</v>
      </c>
      <c r="C22" s="3" t="s">
        <v>62</v>
      </c>
      <c r="D22" s="3" t="s">
        <v>9</v>
      </c>
      <c r="E22" s="3" t="s">
        <v>91</v>
      </c>
      <c r="F22" s="3" t="s">
        <v>11</v>
      </c>
    </row>
    <row r="23" spans="1:6" x14ac:dyDescent="0.2">
      <c r="A23" s="4" t="s">
        <v>109</v>
      </c>
      <c r="B23" s="3" t="s">
        <v>81</v>
      </c>
      <c r="C23" s="3" t="s">
        <v>62</v>
      </c>
      <c r="D23" s="3" t="s">
        <v>9</v>
      </c>
      <c r="E23" s="3" t="s">
        <v>94</v>
      </c>
      <c r="F23" s="3"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998"/>
  <sheetViews>
    <sheetView workbookViewId="0"/>
  </sheetViews>
  <sheetFormatPr defaultColWidth="12.5703125" defaultRowHeight="15.75" customHeight="1" x14ac:dyDescent="0.2"/>
  <cols>
    <col min="1" max="1" width="59.7109375" customWidth="1"/>
    <col min="2" max="4" width="29" customWidth="1"/>
    <col min="5" max="5" width="16.42578125" customWidth="1"/>
  </cols>
  <sheetData>
    <row r="1" spans="1:28" x14ac:dyDescent="0.2">
      <c r="A1" s="27" t="s">
        <v>0</v>
      </c>
      <c r="B1" s="27" t="s">
        <v>2</v>
      </c>
      <c r="C1" s="27" t="s">
        <v>1</v>
      </c>
      <c r="D1" s="27" t="s">
        <v>530</v>
      </c>
      <c r="E1" s="27" t="s">
        <v>505</v>
      </c>
      <c r="F1" s="27" t="s">
        <v>5</v>
      </c>
      <c r="G1" s="26"/>
      <c r="H1" s="26"/>
      <c r="I1" s="26"/>
      <c r="J1" s="26"/>
      <c r="K1" s="26"/>
      <c r="L1" s="26"/>
      <c r="M1" s="26"/>
      <c r="N1" s="26"/>
      <c r="O1" s="26"/>
      <c r="P1" s="26"/>
      <c r="Q1" s="26"/>
      <c r="R1" s="26"/>
      <c r="S1" s="26"/>
      <c r="T1" s="26"/>
      <c r="U1" s="26"/>
      <c r="V1" s="26"/>
      <c r="W1" s="26"/>
      <c r="X1" s="26"/>
      <c r="Y1" s="26"/>
      <c r="Z1" s="26"/>
      <c r="AA1" s="26"/>
      <c r="AB1" s="26"/>
    </row>
    <row r="2" spans="1:28" x14ac:dyDescent="0.2">
      <c r="A2" s="28" t="s">
        <v>110</v>
      </c>
      <c r="B2" s="3" t="s">
        <v>111</v>
      </c>
      <c r="C2" s="3" t="s">
        <v>112</v>
      </c>
      <c r="D2" s="3" t="s">
        <v>113</v>
      </c>
      <c r="E2" s="3" t="s">
        <v>114</v>
      </c>
      <c r="F2" s="3"/>
      <c r="G2" s="26"/>
      <c r="H2" s="26"/>
      <c r="I2" s="26"/>
      <c r="J2" s="26"/>
      <c r="K2" s="26"/>
      <c r="L2" s="26"/>
      <c r="M2" s="26"/>
      <c r="N2" s="26"/>
      <c r="O2" s="26"/>
      <c r="P2" s="26"/>
      <c r="Q2" s="26"/>
      <c r="R2" s="26"/>
      <c r="S2" s="26"/>
      <c r="T2" s="26"/>
      <c r="U2" s="26"/>
      <c r="V2" s="26"/>
      <c r="W2" s="26"/>
      <c r="X2" s="26"/>
      <c r="Y2" s="26"/>
      <c r="Z2" s="26"/>
      <c r="AA2" s="26"/>
      <c r="AB2" s="26"/>
    </row>
    <row r="3" spans="1:28" x14ac:dyDescent="0.2">
      <c r="A3" s="29" t="s">
        <v>115</v>
      </c>
      <c r="B3" s="3" t="s">
        <v>111</v>
      </c>
      <c r="C3" s="3" t="s">
        <v>112</v>
      </c>
      <c r="D3" s="3" t="s">
        <v>113</v>
      </c>
      <c r="E3" s="3" t="s">
        <v>114</v>
      </c>
      <c r="F3" s="3"/>
      <c r="G3" s="26"/>
      <c r="H3" s="26"/>
      <c r="I3" s="26"/>
      <c r="J3" s="26"/>
      <c r="K3" s="26"/>
      <c r="L3" s="26"/>
      <c r="M3" s="26"/>
      <c r="N3" s="26"/>
      <c r="O3" s="26"/>
      <c r="P3" s="26"/>
      <c r="Q3" s="26"/>
      <c r="R3" s="26"/>
      <c r="S3" s="26"/>
      <c r="T3" s="26"/>
      <c r="U3" s="26"/>
      <c r="V3" s="26"/>
      <c r="W3" s="26"/>
      <c r="X3" s="26"/>
      <c r="Y3" s="26"/>
      <c r="Z3" s="26"/>
      <c r="AA3" s="26"/>
      <c r="AB3" s="26"/>
    </row>
    <row r="4" spans="1:28" x14ac:dyDescent="0.2">
      <c r="A4" s="28" t="s">
        <v>116</v>
      </c>
      <c r="B4" s="3" t="s">
        <v>111</v>
      </c>
      <c r="C4" s="3" t="s">
        <v>112</v>
      </c>
      <c r="D4" s="3" t="s">
        <v>113</v>
      </c>
      <c r="E4" s="3" t="s">
        <v>114</v>
      </c>
      <c r="F4" s="3"/>
      <c r="G4" s="26"/>
      <c r="H4" s="26"/>
      <c r="I4" s="26"/>
      <c r="J4" s="26"/>
      <c r="K4" s="26"/>
      <c r="L4" s="26"/>
      <c r="M4" s="26"/>
      <c r="N4" s="26"/>
      <c r="O4" s="26"/>
      <c r="P4" s="26"/>
      <c r="Q4" s="26"/>
      <c r="R4" s="26"/>
      <c r="S4" s="26"/>
      <c r="T4" s="26"/>
      <c r="U4" s="26"/>
      <c r="V4" s="26"/>
      <c r="W4" s="26"/>
      <c r="X4" s="26"/>
      <c r="Y4" s="26"/>
      <c r="Z4" s="26"/>
      <c r="AA4" s="26"/>
      <c r="AB4" s="26"/>
    </row>
    <row r="5" spans="1:28" x14ac:dyDescent="0.2">
      <c r="A5" s="30" t="s">
        <v>117</v>
      </c>
      <c r="B5" s="3" t="s">
        <v>111</v>
      </c>
      <c r="C5" s="12" t="s">
        <v>112</v>
      </c>
      <c r="D5" s="12" t="s">
        <v>113</v>
      </c>
      <c r="E5" s="12" t="s">
        <v>114</v>
      </c>
      <c r="F5" s="12"/>
      <c r="G5" s="26"/>
      <c r="H5" s="26"/>
      <c r="I5" s="26"/>
      <c r="J5" s="26"/>
      <c r="K5" s="26"/>
      <c r="L5" s="26"/>
      <c r="M5" s="26"/>
      <c r="N5" s="26"/>
      <c r="O5" s="26"/>
      <c r="P5" s="26"/>
      <c r="Q5" s="26"/>
      <c r="R5" s="26"/>
      <c r="S5" s="26"/>
      <c r="T5" s="26"/>
      <c r="U5" s="26"/>
      <c r="V5" s="26"/>
      <c r="W5" s="26"/>
      <c r="X5" s="26"/>
      <c r="Y5" s="26"/>
      <c r="Z5" s="26"/>
      <c r="AA5" s="26"/>
      <c r="AB5" s="26"/>
    </row>
    <row r="6" spans="1:28" x14ac:dyDescent="0.2">
      <c r="A6" s="29" t="s">
        <v>118</v>
      </c>
      <c r="B6" s="3" t="s">
        <v>111</v>
      </c>
      <c r="C6" s="3" t="s">
        <v>119</v>
      </c>
      <c r="D6" s="3" t="s">
        <v>51</v>
      </c>
      <c r="E6" s="3" t="s">
        <v>120</v>
      </c>
      <c r="F6" s="3"/>
      <c r="G6" s="26"/>
      <c r="H6" s="26"/>
      <c r="I6" s="26"/>
      <c r="J6" s="26"/>
      <c r="K6" s="26"/>
      <c r="L6" s="26"/>
      <c r="M6" s="26"/>
      <c r="N6" s="26"/>
      <c r="O6" s="26"/>
      <c r="P6" s="26"/>
      <c r="Q6" s="26"/>
      <c r="R6" s="26"/>
      <c r="S6" s="26"/>
      <c r="T6" s="26"/>
      <c r="U6" s="26"/>
      <c r="V6" s="26"/>
      <c r="W6" s="26"/>
      <c r="X6" s="26"/>
      <c r="Y6" s="26"/>
      <c r="Z6" s="26"/>
      <c r="AA6" s="26"/>
      <c r="AB6" s="26"/>
    </row>
    <row r="7" spans="1:28" x14ac:dyDescent="0.2">
      <c r="A7" s="28" t="s">
        <v>121</v>
      </c>
      <c r="B7" s="3" t="s">
        <v>111</v>
      </c>
      <c r="C7" s="3" t="s">
        <v>119</v>
      </c>
      <c r="D7" s="3" t="s">
        <v>16</v>
      </c>
      <c r="E7" s="3" t="s">
        <v>122</v>
      </c>
      <c r="F7" s="3"/>
      <c r="G7" s="26"/>
      <c r="H7" s="26"/>
      <c r="I7" s="26"/>
      <c r="J7" s="26"/>
      <c r="K7" s="26"/>
      <c r="L7" s="26"/>
      <c r="M7" s="26"/>
      <c r="N7" s="26"/>
      <c r="O7" s="26"/>
      <c r="P7" s="26"/>
      <c r="Q7" s="26"/>
      <c r="R7" s="26"/>
      <c r="S7" s="26"/>
      <c r="T7" s="26"/>
      <c r="U7" s="26"/>
      <c r="V7" s="26"/>
      <c r="W7" s="26"/>
      <c r="X7" s="26"/>
      <c r="Y7" s="26"/>
      <c r="Z7" s="26"/>
      <c r="AA7" s="26"/>
      <c r="AB7" s="26"/>
    </row>
    <row r="8" spans="1:28" x14ac:dyDescent="0.2">
      <c r="A8" s="29" t="s">
        <v>123</v>
      </c>
      <c r="B8" s="3" t="s">
        <v>111</v>
      </c>
      <c r="C8" s="3" t="s">
        <v>119</v>
      </c>
      <c r="D8" s="3" t="s">
        <v>113</v>
      </c>
      <c r="E8" s="3" t="s">
        <v>124</v>
      </c>
      <c r="F8" s="3"/>
      <c r="G8" s="26"/>
      <c r="H8" s="26"/>
      <c r="I8" s="26"/>
      <c r="J8" s="26"/>
      <c r="K8" s="26"/>
      <c r="L8" s="26"/>
      <c r="M8" s="26"/>
      <c r="N8" s="26"/>
      <c r="O8" s="26"/>
      <c r="P8" s="26"/>
      <c r="Q8" s="26"/>
      <c r="R8" s="26"/>
      <c r="S8" s="26"/>
      <c r="T8" s="26"/>
      <c r="U8" s="26"/>
      <c r="V8" s="26"/>
      <c r="W8" s="26"/>
      <c r="X8" s="26"/>
      <c r="Y8" s="26"/>
      <c r="Z8" s="26"/>
      <c r="AA8" s="26"/>
      <c r="AB8" s="26"/>
    </row>
    <row r="9" spans="1:28" x14ac:dyDescent="0.2">
      <c r="A9" s="29" t="s">
        <v>125</v>
      </c>
      <c r="B9" s="3" t="s">
        <v>111</v>
      </c>
      <c r="C9" s="3" t="s">
        <v>119</v>
      </c>
      <c r="D9" s="3" t="s">
        <v>51</v>
      </c>
      <c r="E9" s="3" t="s">
        <v>126</v>
      </c>
      <c r="F9" s="3"/>
      <c r="G9" s="26"/>
      <c r="H9" s="26"/>
      <c r="I9" s="26"/>
      <c r="J9" s="26"/>
      <c r="K9" s="26"/>
      <c r="L9" s="26"/>
      <c r="M9" s="26"/>
      <c r="N9" s="26"/>
      <c r="O9" s="26"/>
      <c r="P9" s="26"/>
      <c r="Q9" s="26"/>
      <c r="R9" s="26"/>
      <c r="S9" s="26"/>
      <c r="T9" s="26"/>
      <c r="U9" s="26"/>
      <c r="V9" s="26"/>
      <c r="W9" s="26"/>
      <c r="X9" s="26"/>
      <c r="Y9" s="26"/>
      <c r="Z9" s="26"/>
      <c r="AA9" s="26"/>
      <c r="AB9" s="26"/>
    </row>
    <row r="10" spans="1:28" x14ac:dyDescent="0.2">
      <c r="A10" s="29" t="s">
        <v>127</v>
      </c>
      <c r="B10" s="3" t="s">
        <v>111</v>
      </c>
      <c r="C10" s="3" t="s">
        <v>119</v>
      </c>
      <c r="D10" s="3" t="s">
        <v>113</v>
      </c>
      <c r="E10" s="3" t="s">
        <v>128</v>
      </c>
      <c r="F10" s="3"/>
      <c r="G10" s="26"/>
      <c r="H10" s="26"/>
      <c r="I10" s="26"/>
      <c r="J10" s="26"/>
      <c r="K10" s="26"/>
      <c r="L10" s="26"/>
      <c r="M10" s="26"/>
      <c r="N10" s="26"/>
      <c r="O10" s="26"/>
      <c r="P10" s="26"/>
      <c r="Q10" s="26"/>
      <c r="R10" s="26"/>
      <c r="S10" s="26"/>
      <c r="T10" s="26"/>
      <c r="U10" s="26"/>
      <c r="V10" s="26"/>
      <c r="W10" s="26"/>
      <c r="X10" s="26"/>
      <c r="Y10" s="26"/>
      <c r="Z10" s="26"/>
      <c r="AA10" s="26"/>
      <c r="AB10" s="26"/>
    </row>
    <row r="11" spans="1:28" x14ac:dyDescent="0.2">
      <c r="A11" s="29" t="s">
        <v>129</v>
      </c>
      <c r="B11" s="3" t="s">
        <v>111</v>
      </c>
      <c r="C11" s="31" t="s">
        <v>119</v>
      </c>
      <c r="D11" s="31" t="s">
        <v>113</v>
      </c>
      <c r="E11" s="31" t="s">
        <v>130</v>
      </c>
      <c r="F11" s="31"/>
      <c r="G11" s="26"/>
      <c r="H11" s="26"/>
      <c r="I11" s="26"/>
      <c r="J11" s="26"/>
      <c r="K11" s="26"/>
      <c r="L11" s="26"/>
      <c r="M11" s="26"/>
      <c r="N11" s="26"/>
      <c r="O11" s="26"/>
      <c r="P11" s="26"/>
      <c r="Q11" s="26"/>
      <c r="R11" s="26"/>
      <c r="S11" s="26"/>
      <c r="T11" s="26"/>
      <c r="U11" s="26"/>
      <c r="V11" s="26"/>
      <c r="W11" s="26"/>
      <c r="X11" s="26"/>
      <c r="Y11" s="26"/>
      <c r="Z11" s="26"/>
      <c r="AA11" s="26"/>
      <c r="AB11" s="26"/>
    </row>
    <row r="12" spans="1:28" x14ac:dyDescent="0.2">
      <c r="A12" s="29" t="s">
        <v>131</v>
      </c>
      <c r="B12" s="3" t="s">
        <v>111</v>
      </c>
      <c r="C12" s="31" t="s">
        <v>119</v>
      </c>
      <c r="D12" s="31" t="s">
        <v>132</v>
      </c>
      <c r="E12" s="31" t="s">
        <v>133</v>
      </c>
      <c r="F12" s="31"/>
      <c r="G12" s="26"/>
      <c r="H12" s="26"/>
      <c r="I12" s="26"/>
      <c r="J12" s="26"/>
      <c r="K12" s="26"/>
      <c r="L12" s="26"/>
      <c r="M12" s="26"/>
      <c r="N12" s="26"/>
      <c r="O12" s="26"/>
      <c r="P12" s="26"/>
      <c r="Q12" s="26"/>
      <c r="R12" s="26"/>
      <c r="S12" s="26"/>
      <c r="T12" s="26"/>
      <c r="U12" s="26"/>
      <c r="V12" s="26"/>
      <c r="W12" s="26"/>
      <c r="X12" s="26"/>
      <c r="Y12" s="26"/>
      <c r="Z12" s="26"/>
      <c r="AA12" s="26"/>
      <c r="AB12" s="26"/>
    </row>
    <row r="13" spans="1:28" x14ac:dyDescent="0.2">
      <c r="A13" s="29" t="s">
        <v>134</v>
      </c>
      <c r="B13" s="3" t="s">
        <v>111</v>
      </c>
      <c r="C13" s="31" t="s">
        <v>119</v>
      </c>
      <c r="D13" s="31" t="s">
        <v>51</v>
      </c>
      <c r="E13" s="31" t="s">
        <v>130</v>
      </c>
      <c r="F13" s="31"/>
      <c r="G13" s="26"/>
      <c r="H13" s="26"/>
      <c r="I13" s="26"/>
      <c r="J13" s="26"/>
      <c r="K13" s="26"/>
      <c r="L13" s="26"/>
      <c r="M13" s="26"/>
      <c r="N13" s="26"/>
      <c r="O13" s="26"/>
      <c r="P13" s="26"/>
      <c r="Q13" s="26"/>
      <c r="R13" s="26"/>
      <c r="S13" s="26"/>
      <c r="T13" s="26"/>
      <c r="U13" s="26"/>
      <c r="V13" s="26"/>
      <c r="W13" s="26"/>
      <c r="X13" s="26"/>
      <c r="Y13" s="26"/>
      <c r="Z13" s="26"/>
      <c r="AA13" s="26"/>
      <c r="AB13" s="26"/>
    </row>
    <row r="14" spans="1:28" x14ac:dyDescent="0.2">
      <c r="A14" s="29" t="s">
        <v>135</v>
      </c>
      <c r="B14" s="3" t="s">
        <v>111</v>
      </c>
      <c r="C14" s="31" t="s">
        <v>119</v>
      </c>
      <c r="D14" s="31" t="s">
        <v>51</v>
      </c>
      <c r="E14" s="31" t="s">
        <v>136</v>
      </c>
      <c r="F14" s="31"/>
      <c r="G14" s="26"/>
      <c r="H14" s="26"/>
      <c r="I14" s="26"/>
      <c r="J14" s="26"/>
      <c r="K14" s="26"/>
      <c r="L14" s="26"/>
      <c r="M14" s="26"/>
      <c r="N14" s="26"/>
      <c r="O14" s="26"/>
      <c r="P14" s="26"/>
      <c r="Q14" s="26"/>
      <c r="R14" s="26"/>
      <c r="S14" s="26"/>
      <c r="T14" s="26"/>
      <c r="U14" s="26"/>
      <c r="V14" s="26"/>
      <c r="W14" s="26"/>
      <c r="X14" s="26"/>
      <c r="Y14" s="26"/>
      <c r="Z14" s="26"/>
      <c r="AA14" s="26"/>
      <c r="AB14" s="26"/>
    </row>
    <row r="15" spans="1:28" x14ac:dyDescent="0.2">
      <c r="A15" s="29" t="s">
        <v>137</v>
      </c>
      <c r="B15" s="3" t="s">
        <v>111</v>
      </c>
      <c r="C15" s="31" t="s">
        <v>119</v>
      </c>
      <c r="D15" s="31" t="s">
        <v>113</v>
      </c>
      <c r="E15" s="31" t="s">
        <v>138</v>
      </c>
      <c r="F15" s="31"/>
      <c r="G15" s="26"/>
      <c r="H15" s="26"/>
      <c r="I15" s="26"/>
      <c r="J15" s="26"/>
      <c r="K15" s="26"/>
      <c r="L15" s="26"/>
      <c r="M15" s="26"/>
      <c r="N15" s="26"/>
      <c r="O15" s="26"/>
      <c r="P15" s="26"/>
      <c r="Q15" s="26"/>
      <c r="R15" s="26"/>
      <c r="S15" s="26"/>
      <c r="T15" s="26"/>
      <c r="U15" s="26"/>
      <c r="V15" s="26"/>
      <c r="W15" s="26"/>
      <c r="X15" s="26"/>
      <c r="Y15" s="26"/>
      <c r="Z15" s="26"/>
      <c r="AA15" s="26"/>
      <c r="AB15" s="26"/>
    </row>
    <row r="16" spans="1:28" x14ac:dyDescent="0.2">
      <c r="A16" s="29" t="s">
        <v>139</v>
      </c>
      <c r="B16" s="3" t="s">
        <v>111</v>
      </c>
      <c r="C16" s="31" t="s">
        <v>119</v>
      </c>
      <c r="D16" s="31" t="s">
        <v>51</v>
      </c>
      <c r="E16" s="31" t="s">
        <v>140</v>
      </c>
      <c r="F16" s="31"/>
      <c r="G16" s="26"/>
      <c r="H16" s="26"/>
      <c r="I16" s="26"/>
      <c r="J16" s="26"/>
      <c r="K16" s="26"/>
      <c r="L16" s="26"/>
      <c r="M16" s="26"/>
      <c r="N16" s="26"/>
      <c r="O16" s="26"/>
      <c r="P16" s="26"/>
      <c r="Q16" s="26"/>
      <c r="R16" s="26"/>
      <c r="S16" s="26"/>
      <c r="T16" s="26"/>
      <c r="U16" s="26"/>
      <c r="V16" s="26"/>
      <c r="W16" s="26"/>
      <c r="X16" s="26"/>
      <c r="Y16" s="26"/>
      <c r="Z16" s="26"/>
      <c r="AA16" s="26"/>
      <c r="AB16" s="26"/>
    </row>
    <row r="17" spans="1:28" x14ac:dyDescent="0.2">
      <c r="A17" s="29" t="s">
        <v>141</v>
      </c>
      <c r="B17" s="3" t="s">
        <v>111</v>
      </c>
      <c r="C17" s="31" t="s">
        <v>119</v>
      </c>
      <c r="D17" s="31" t="s">
        <v>113</v>
      </c>
      <c r="E17" s="31" t="s">
        <v>142</v>
      </c>
      <c r="F17" s="31"/>
      <c r="G17" s="26"/>
      <c r="H17" s="26"/>
      <c r="I17" s="26"/>
      <c r="J17" s="26"/>
      <c r="K17" s="26"/>
      <c r="L17" s="26"/>
      <c r="M17" s="26"/>
      <c r="N17" s="26"/>
      <c r="O17" s="26"/>
      <c r="P17" s="26"/>
      <c r="Q17" s="26"/>
      <c r="R17" s="26"/>
      <c r="S17" s="26"/>
      <c r="T17" s="26"/>
      <c r="U17" s="26"/>
      <c r="V17" s="26"/>
      <c r="W17" s="26"/>
      <c r="X17" s="26"/>
      <c r="Y17" s="26"/>
      <c r="Z17" s="26"/>
      <c r="AA17" s="26"/>
      <c r="AB17" s="26"/>
    </row>
    <row r="18" spans="1:28" x14ac:dyDescent="0.2">
      <c r="A18" s="28" t="s">
        <v>143</v>
      </c>
      <c r="B18" s="3" t="s">
        <v>111</v>
      </c>
      <c r="C18" s="31" t="s">
        <v>119</v>
      </c>
      <c r="D18" s="31" t="s">
        <v>51</v>
      </c>
      <c r="E18" s="31" t="s">
        <v>144</v>
      </c>
      <c r="F18" s="31"/>
      <c r="G18" s="26"/>
      <c r="H18" s="26"/>
      <c r="I18" s="26"/>
      <c r="J18" s="26"/>
      <c r="K18" s="26"/>
      <c r="L18" s="26"/>
      <c r="M18" s="26"/>
      <c r="N18" s="26"/>
      <c r="O18" s="26"/>
      <c r="P18" s="26"/>
      <c r="Q18" s="26"/>
      <c r="R18" s="26"/>
      <c r="S18" s="26"/>
      <c r="T18" s="26"/>
      <c r="U18" s="26"/>
      <c r="V18" s="26"/>
      <c r="W18" s="26"/>
      <c r="X18" s="26"/>
      <c r="Y18" s="26"/>
      <c r="Z18" s="26"/>
      <c r="AA18" s="26"/>
      <c r="AB18" s="26"/>
    </row>
    <row r="19" spans="1:28" x14ac:dyDescent="0.2">
      <c r="A19" s="31" t="s">
        <v>145</v>
      </c>
      <c r="B19" s="3" t="s">
        <v>111</v>
      </c>
      <c r="C19" s="31" t="s">
        <v>119</v>
      </c>
      <c r="D19" s="31" t="s">
        <v>132</v>
      </c>
      <c r="E19" s="31" t="s">
        <v>146</v>
      </c>
      <c r="F19" s="31"/>
      <c r="G19" s="26"/>
      <c r="H19" s="26"/>
      <c r="I19" s="26"/>
      <c r="J19" s="26"/>
      <c r="K19" s="26"/>
      <c r="L19" s="26"/>
      <c r="M19" s="26"/>
      <c r="N19" s="26"/>
      <c r="O19" s="26"/>
      <c r="P19" s="26"/>
      <c r="Q19" s="26"/>
      <c r="R19" s="26"/>
      <c r="S19" s="26"/>
      <c r="T19" s="26"/>
      <c r="U19" s="26"/>
      <c r="V19" s="26"/>
      <c r="W19" s="26"/>
      <c r="X19" s="26"/>
      <c r="Y19" s="26"/>
      <c r="Z19" s="26"/>
      <c r="AA19" s="26"/>
      <c r="AB19" s="26"/>
    </row>
    <row r="20" spans="1:28" x14ac:dyDescent="0.2">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row>
    <row r="21" spans="1:28" x14ac:dyDescent="0.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row>
    <row r="22" spans="1:28" x14ac:dyDescent="0.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row>
    <row r="23" spans="1:28" x14ac:dyDescent="0.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28" x14ac:dyDescent="0.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row>
    <row r="25" spans="1:28" x14ac:dyDescent="0.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row>
    <row r="26" spans="1:28"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row>
    <row r="27" spans="1:28"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row>
    <row r="28" spans="1:28"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row>
    <row r="29" spans="1:28"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row>
    <row r="30" spans="1:28"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row>
    <row r="31" spans="1:28"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row>
    <row r="32" spans="1:28"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row>
    <row r="33" spans="1:28"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row>
    <row r="34" spans="1:28"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row>
    <row r="35" spans="1:28"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row>
    <row r="36" spans="1:28"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row>
    <row r="37" spans="1:28"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row>
    <row r="38" spans="1:28"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row>
    <row r="39" spans="1:28"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28"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spans="1:28"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spans="1:28"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spans="1:28"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row>
    <row r="44" spans="1:28"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spans="1:28"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row>
    <row r="46" spans="1:28"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28"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row r="48" spans="1:28"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row>
    <row r="49" spans="1:28"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row>
    <row r="50" spans="1:28"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row>
    <row r="51" spans="1:28"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row>
    <row r="52" spans="1:28"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row>
    <row r="53" spans="1:28"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row>
    <row r="54" spans="1:28"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row>
    <row r="55" spans="1:28"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row>
    <row r="56" spans="1:28"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row>
    <row r="57" spans="1:28"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spans="1:28"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row>
    <row r="59" spans="1:28"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row>
    <row r="60" spans="1:28"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row>
    <row r="61" spans="1:28"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row>
    <row r="62" spans="1:28"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row>
    <row r="63" spans="1:28"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row>
    <row r="64" spans="1:28"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row>
    <row r="65" spans="1:28"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row>
    <row r="66" spans="1:28"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28"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28"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28"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28"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28"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row r="72" spans="1:28"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row>
    <row r="73" spans="1:28"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row>
    <row r="74" spans="1:28"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row>
    <row r="75" spans="1:28"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row>
    <row r="76" spans="1:28"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row>
    <row r="77" spans="1:28"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row>
    <row r="78" spans="1:28"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row>
    <row r="79" spans="1:28"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row>
    <row r="80" spans="1:28"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row>
    <row r="81" spans="1:28"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row>
    <row r="82" spans="1:28"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row>
    <row r="83" spans="1:28"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row>
    <row r="84" spans="1:28"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row>
    <row r="85" spans="1:28"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row>
    <row r="86" spans="1:28"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row>
    <row r="87" spans="1:28"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row>
    <row r="88" spans="1:28"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row>
    <row r="89" spans="1:28"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row>
    <row r="90" spans="1:28"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row>
    <row r="91" spans="1:28"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row>
    <row r="92" spans="1:28"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row>
    <row r="93" spans="1:28"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row>
    <row r="94" spans="1:28"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row>
    <row r="95" spans="1:28"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spans="1:28"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row>
    <row r="97" spans="1:28"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row>
    <row r="98" spans="1:28"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row>
    <row r="99" spans="1:28"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row>
    <row r="100" spans="1:28"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spans="1:28"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spans="1:28"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spans="1:28"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spans="1:28"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spans="1:28"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spans="1:28"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spans="1:28"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spans="1:28"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spans="1:28"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spans="1:28"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spans="1:28"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spans="1:28"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spans="1:28"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spans="1:28"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spans="1:28"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spans="1:28"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row>
    <row r="117" spans="1:28"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spans="1:28"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row>
    <row r="119" spans="1:28"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row>
    <row r="120" spans="1:28"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row>
    <row r="121" spans="1:28"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row>
    <row r="122" spans="1:28"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row>
    <row r="123" spans="1:28"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row>
    <row r="124" spans="1:28"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row>
    <row r="125" spans="1:28"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spans="1:28"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row>
    <row r="127" spans="1:28"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row>
    <row r="128" spans="1:28"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spans="1:28"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spans="1:28"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row>
    <row r="131" spans="1:28"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row>
    <row r="132" spans="1:28"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row>
    <row r="133" spans="1:28"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row>
    <row r="134" spans="1:28"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row>
    <row r="135" spans="1:28"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row>
    <row r="136" spans="1:28"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row>
    <row r="137" spans="1:28"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row>
    <row r="138" spans="1:28"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row>
    <row r="139" spans="1:28"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row>
    <row r="140" spans="1:28"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row>
    <row r="141" spans="1:28"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row>
    <row r="142" spans="1:28"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row>
    <row r="143" spans="1:28"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row>
    <row r="144" spans="1:28"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row>
    <row r="145" spans="1:28"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row>
    <row r="146" spans="1:28"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row>
    <row r="147" spans="1:28"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row>
    <row r="148" spans="1:28"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row>
    <row r="149" spans="1:28"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row>
    <row r="150" spans="1:28"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spans="1:28"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row>
    <row r="152" spans="1:28"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row>
    <row r="153" spans="1:28"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spans="1:28"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spans="1:28"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spans="1:28"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spans="1:28"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spans="1:28"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spans="1:28"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spans="1:28"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row>
    <row r="161" spans="1:28"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spans="1:28"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spans="1:28"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spans="1:28"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row>
    <row r="165" spans="1:28"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spans="1:28"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row>
    <row r="167" spans="1:28"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spans="1:28"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spans="1:28"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row>
    <row r="170" spans="1:28"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row>
    <row r="171" spans="1:28"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spans="1:28"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row>
    <row r="173" spans="1:28"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row>
    <row r="174" spans="1:28"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row>
    <row r="175" spans="1:28"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row>
    <row r="176" spans="1:28"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row>
    <row r="177" spans="1:28"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row>
    <row r="178" spans="1:28"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row>
    <row r="179" spans="1:28"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row>
    <row r="180" spans="1:28"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row>
    <row r="181" spans="1:28"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row>
    <row r="182" spans="1:28"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row>
    <row r="183" spans="1:28"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row>
    <row r="184" spans="1:28"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row>
    <row r="185" spans="1:28"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row>
    <row r="186" spans="1:28"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row>
    <row r="187" spans="1:28"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row>
    <row r="188" spans="1:28"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row>
    <row r="189" spans="1:28"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row>
    <row r="190" spans="1:28"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row>
    <row r="191" spans="1:28"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row>
    <row r="192" spans="1:28"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row>
    <row r="193" spans="1:28"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row>
    <row r="194" spans="1:28"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row>
    <row r="195" spans="1:28"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row>
    <row r="196" spans="1:28"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row>
    <row r="197" spans="1:28"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row>
    <row r="198" spans="1:28"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row>
    <row r="199" spans="1:28"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row>
    <row r="200" spans="1:28"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row>
    <row r="201" spans="1:28"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row>
    <row r="202" spans="1:28"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row>
    <row r="203" spans="1:28"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row>
    <row r="204" spans="1:28"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row>
    <row r="205" spans="1:28"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row>
    <row r="206" spans="1:28"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row>
    <row r="207" spans="1:28"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row>
    <row r="208" spans="1:28"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row>
    <row r="209" spans="1:28"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row>
    <row r="210" spans="1:28"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row>
    <row r="211" spans="1:28"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row>
    <row r="212" spans="1:28"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row>
    <row r="213" spans="1:28"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row>
    <row r="214" spans="1:28"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row>
    <row r="215" spans="1:28"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row>
    <row r="216" spans="1:28"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row>
    <row r="217" spans="1:28"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row>
    <row r="218" spans="1:28"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row>
    <row r="219" spans="1:28"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row>
    <row r="220" spans="1:28"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row>
    <row r="221" spans="1:28"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row>
    <row r="222" spans="1:28"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row>
    <row r="223" spans="1:28"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row>
    <row r="224" spans="1:28"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row>
    <row r="225" spans="1:28"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row>
    <row r="226" spans="1:28"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row>
    <row r="227" spans="1:28"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row>
    <row r="228" spans="1:28"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row>
    <row r="229" spans="1:28"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row>
    <row r="230" spans="1:28"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row>
    <row r="231" spans="1:28"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row>
    <row r="232" spans="1:28"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row>
    <row r="233" spans="1:28"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row>
    <row r="234" spans="1:28"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row>
    <row r="235" spans="1:28"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row>
    <row r="236" spans="1:28"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row>
    <row r="237" spans="1:28"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row>
    <row r="238" spans="1:28"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row>
    <row r="239" spans="1:28"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row>
    <row r="240" spans="1:28"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row>
    <row r="241" spans="1:28"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row>
    <row r="242" spans="1:28"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row>
    <row r="243" spans="1:28"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row>
    <row r="244" spans="1:28"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row>
    <row r="245" spans="1:28"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row>
    <row r="246" spans="1:28"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row>
    <row r="247" spans="1:28"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row>
    <row r="248" spans="1:28"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row>
    <row r="249" spans="1:28"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row>
    <row r="250" spans="1:28"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spans="1:28"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spans="1:28"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spans="1:28"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spans="1:28"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spans="1:28"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row>
    <row r="256" spans="1:28"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row>
    <row r="257" spans="1:28"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row>
    <row r="258" spans="1:28"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spans="1:28"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row>
    <row r="260" spans="1:28"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spans="1:28"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spans="1:28"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spans="1:28"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spans="1:28"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spans="1:28"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spans="1:28"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spans="1:28"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spans="1:28"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spans="1:28"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spans="1:28"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spans="1:28"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spans="1:28"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spans="1:28"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spans="1:28"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spans="1:28"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spans="1:28"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spans="1:28"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spans="1:28"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spans="1:28"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spans="1:28"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spans="1:28"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spans="1:28"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spans="1:28"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spans="1:28"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row>
    <row r="285" spans="1:28"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row>
    <row r="286" spans="1:28"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row>
    <row r="287" spans="1:28"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row>
    <row r="288" spans="1:28"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row>
    <row r="289" spans="1:28"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row>
    <row r="290" spans="1:28"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row>
    <row r="291" spans="1:28"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row>
    <row r="292" spans="1:28"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row>
    <row r="293" spans="1:28"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row>
    <row r="294" spans="1:28"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row>
    <row r="295" spans="1:28"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row>
    <row r="296" spans="1:28"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row>
    <row r="297" spans="1:28"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row>
    <row r="298" spans="1:28"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row>
    <row r="299" spans="1:28"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row>
    <row r="300" spans="1:28"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row>
    <row r="301" spans="1:28"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row>
    <row r="302" spans="1:28"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row>
    <row r="303" spans="1:28"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row>
    <row r="304" spans="1:28"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row>
    <row r="305" spans="1:28"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row>
    <row r="306" spans="1:28"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row>
    <row r="307" spans="1:28"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row>
    <row r="308" spans="1:28"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row>
    <row r="309" spans="1:28"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row>
    <row r="310" spans="1:28"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row>
    <row r="311" spans="1:28"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row>
    <row r="312" spans="1:28"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row>
    <row r="313" spans="1:28"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row>
    <row r="314" spans="1:28"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row>
    <row r="315" spans="1:28"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row>
    <row r="316" spans="1:28"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row>
    <row r="317" spans="1:28"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row>
    <row r="318" spans="1:28"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row>
    <row r="319" spans="1:28"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row>
    <row r="320" spans="1:28"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row>
    <row r="321" spans="1:28"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row>
    <row r="322" spans="1:28"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row>
    <row r="323" spans="1:28"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row>
    <row r="324" spans="1:28"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row>
    <row r="325" spans="1:28"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row>
    <row r="326" spans="1:28"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row>
    <row r="327" spans="1:28"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row>
    <row r="328" spans="1:28"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row>
    <row r="329" spans="1:28"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row>
    <row r="330" spans="1:28"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row>
    <row r="331" spans="1:28"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row>
    <row r="332" spans="1:28"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row>
    <row r="333" spans="1:28"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row>
    <row r="334" spans="1:28"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row>
    <row r="335" spans="1:28"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row>
    <row r="336" spans="1:28"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row>
    <row r="337" spans="1:28"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row>
    <row r="338" spans="1:28"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row>
    <row r="339" spans="1:28"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row>
    <row r="340" spans="1:28"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row>
    <row r="341" spans="1:28"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row>
    <row r="342" spans="1:28"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row>
    <row r="343" spans="1:28"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row>
    <row r="344" spans="1:28"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row>
    <row r="345" spans="1:28"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row>
    <row r="346" spans="1:28"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row>
    <row r="347" spans="1:28"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row>
    <row r="348" spans="1:28"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row>
    <row r="349" spans="1:28"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row>
    <row r="350" spans="1:28"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row>
    <row r="351" spans="1:28"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row>
    <row r="352" spans="1:28"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row>
    <row r="353" spans="1:28"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row>
    <row r="354" spans="1:28"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row>
    <row r="355" spans="1:28"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row>
    <row r="356" spans="1:28"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row>
    <row r="357" spans="1:28"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row>
    <row r="358" spans="1:28"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row>
    <row r="359" spans="1:28"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row>
    <row r="360" spans="1:28"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row>
    <row r="361" spans="1:28"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row>
    <row r="362" spans="1:28"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row>
    <row r="363" spans="1:28"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row>
    <row r="364" spans="1:28"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row>
    <row r="365" spans="1:28"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row>
    <row r="366" spans="1:28"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row>
    <row r="367" spans="1:28"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row>
    <row r="368" spans="1:28"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row>
    <row r="369" spans="1:28"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row>
    <row r="370" spans="1:28"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row>
    <row r="371" spans="1:28"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row>
    <row r="372" spans="1:28"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row>
    <row r="373" spans="1:28"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row>
    <row r="374" spans="1:28"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row>
    <row r="375" spans="1:28"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row>
    <row r="376" spans="1:28"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row>
    <row r="377" spans="1:28"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row>
    <row r="378" spans="1:28"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row>
    <row r="379" spans="1:28"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row>
    <row r="380" spans="1:28"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row>
    <row r="381" spans="1:28"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row>
    <row r="382" spans="1:28"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row>
    <row r="383" spans="1:28"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row>
    <row r="384" spans="1:28"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row>
    <row r="385" spans="1:28"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row>
    <row r="386" spans="1:28"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row>
    <row r="387" spans="1:28"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row>
    <row r="388" spans="1:28"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row>
    <row r="389" spans="1:28"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row>
    <row r="390" spans="1:28"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row>
    <row r="391" spans="1:28"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row>
    <row r="392" spans="1:28"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row>
    <row r="393" spans="1:28"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row>
    <row r="394" spans="1:28"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row>
    <row r="395" spans="1:28"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row>
    <row r="396" spans="1:28"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row>
    <row r="397" spans="1:28"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row>
    <row r="398" spans="1:28"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row>
    <row r="399" spans="1:28"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row>
    <row r="400" spans="1:28"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row>
    <row r="401" spans="1:28"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row>
    <row r="402" spans="1:28"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row>
    <row r="403" spans="1:28"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row>
    <row r="404" spans="1:28"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row>
    <row r="405" spans="1:28"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row>
    <row r="406" spans="1:28"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row>
    <row r="407" spans="1:28"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row>
    <row r="408" spans="1:28"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row>
    <row r="409" spans="1:28"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row>
    <row r="410" spans="1:28"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row>
    <row r="411" spans="1:28"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row>
    <row r="412" spans="1:28"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row>
    <row r="413" spans="1:28"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row>
    <row r="414" spans="1:28"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row>
    <row r="415" spans="1:28"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row>
    <row r="416" spans="1:28"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row>
    <row r="417" spans="1:28"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row>
    <row r="418" spans="1:28"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row>
    <row r="419" spans="1:28"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row>
    <row r="420" spans="1:28"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row>
    <row r="421" spans="1:28"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row>
    <row r="422" spans="1:28"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row>
    <row r="423" spans="1:28"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row>
    <row r="424" spans="1:28"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row>
    <row r="425" spans="1:28"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row>
    <row r="426" spans="1:28"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row>
    <row r="427" spans="1:28"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row>
    <row r="428" spans="1:28"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row>
    <row r="429" spans="1:28"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row>
    <row r="430" spans="1:28"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row>
    <row r="431" spans="1:28"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row>
    <row r="432" spans="1:28"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row>
    <row r="433" spans="1:28"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row>
    <row r="434" spans="1:28"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row>
    <row r="435" spans="1:28"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row>
    <row r="436" spans="1:28"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row>
    <row r="437" spans="1:28"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row>
    <row r="438" spans="1:28"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row>
    <row r="439" spans="1:28"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row>
    <row r="440" spans="1:28"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row>
    <row r="441" spans="1:28"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row>
    <row r="442" spans="1:28"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row>
    <row r="443" spans="1:28"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row>
    <row r="444" spans="1:28"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row>
    <row r="445" spans="1:28"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row>
    <row r="446" spans="1:28"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row>
    <row r="447" spans="1:28"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row>
    <row r="448" spans="1:28"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row>
    <row r="449" spans="1:28"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row>
    <row r="450" spans="1:28"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row>
    <row r="451" spans="1:28"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row>
    <row r="452" spans="1:28"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row>
    <row r="453" spans="1:28"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row>
    <row r="454" spans="1:28"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row>
    <row r="455" spans="1:28"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row>
    <row r="456" spans="1:28"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row>
    <row r="457" spans="1:28"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row>
    <row r="458" spans="1:28"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row>
    <row r="459" spans="1:28"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row>
    <row r="460" spans="1:28"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row>
    <row r="461" spans="1:28"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row>
    <row r="462" spans="1:28"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row>
    <row r="463" spans="1:28"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row>
    <row r="464" spans="1:28"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row>
    <row r="465" spans="1:28"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row>
    <row r="466" spans="1:28"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row>
    <row r="467" spans="1:28"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row>
    <row r="468" spans="1:28"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row>
    <row r="469" spans="1:28"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row>
    <row r="470" spans="1:28"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row>
    <row r="471" spans="1:28"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row>
    <row r="472" spans="1:28"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row>
    <row r="473" spans="1:28"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row>
    <row r="474" spans="1:28"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row>
    <row r="475" spans="1:28"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row>
    <row r="476" spans="1:28"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row>
    <row r="477" spans="1:28"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row>
    <row r="478" spans="1:28"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row>
    <row r="479" spans="1:28"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row>
    <row r="480" spans="1:28"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row>
    <row r="481" spans="1:28"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row>
    <row r="482" spans="1:28"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row>
    <row r="483" spans="1:28"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row>
    <row r="484" spans="1:28"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row>
    <row r="485" spans="1:28"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row>
    <row r="486" spans="1:28"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row>
    <row r="487" spans="1:28"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row>
    <row r="488" spans="1:28"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row>
    <row r="489" spans="1:28"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row>
    <row r="490" spans="1:28"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row>
    <row r="491" spans="1:28"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row>
    <row r="492" spans="1:28"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row>
    <row r="493" spans="1:28"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row>
    <row r="494" spans="1:28"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row>
    <row r="495" spans="1:28"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row>
    <row r="496" spans="1:28"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row>
    <row r="497" spans="1:28"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row>
    <row r="498" spans="1:28"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row>
    <row r="499" spans="1:28"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row>
    <row r="500" spans="1:28"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row>
    <row r="501" spans="1:28"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row>
    <row r="502" spans="1:28"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row>
    <row r="503" spans="1:28"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row>
    <row r="504" spans="1:28"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row>
    <row r="505" spans="1:28"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row>
    <row r="506" spans="1:28"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row>
    <row r="507" spans="1:28"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row>
    <row r="508" spans="1:28"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row>
    <row r="509" spans="1:28"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row>
    <row r="510" spans="1:28"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row>
    <row r="511" spans="1:28"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row>
    <row r="512" spans="1:28"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row>
    <row r="513" spans="1:28"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row>
    <row r="514" spans="1:28"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row>
    <row r="515" spans="1:28"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row>
    <row r="516" spans="1:28"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row>
    <row r="517" spans="1:28"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row>
    <row r="518" spans="1:28"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row>
    <row r="519" spans="1:28"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row>
    <row r="520" spans="1:28"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row>
    <row r="521" spans="1:28"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row>
    <row r="522" spans="1:28"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row>
    <row r="523" spans="1:28"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row>
    <row r="524" spans="1:28"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row>
    <row r="525" spans="1:28"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row>
    <row r="526" spans="1:28"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row>
    <row r="527" spans="1:28"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row>
    <row r="528" spans="1:28"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row>
    <row r="529" spans="1:28"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row>
    <row r="530" spans="1:28"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row>
    <row r="531" spans="1:28"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row>
    <row r="532" spans="1:28"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row>
    <row r="533" spans="1:28"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row>
    <row r="534" spans="1:28"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row>
    <row r="535" spans="1:28"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row>
    <row r="536" spans="1:28"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row>
    <row r="537" spans="1:28"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row>
    <row r="538" spans="1:28"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row>
    <row r="539" spans="1:28"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row>
    <row r="540" spans="1:28"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row>
    <row r="541" spans="1:28"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row>
    <row r="542" spans="1:28"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row>
    <row r="543" spans="1:28"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row>
    <row r="544" spans="1:28"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row>
    <row r="545" spans="1:28"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row>
    <row r="546" spans="1:28"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row>
    <row r="547" spans="1:28"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row>
    <row r="548" spans="1:28"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row>
    <row r="549" spans="1:28"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row>
    <row r="550" spans="1:28"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row>
    <row r="551" spans="1:28"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row>
    <row r="552" spans="1:28"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row>
    <row r="553" spans="1:28"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row>
    <row r="554" spans="1:28"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row>
    <row r="555" spans="1:28"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row>
    <row r="556" spans="1:28"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row>
    <row r="557" spans="1:28"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row>
    <row r="558" spans="1:28"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row>
    <row r="559" spans="1:28"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row>
    <row r="560" spans="1:28"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row>
    <row r="561" spans="1:28"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row>
    <row r="562" spans="1:28"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row>
    <row r="563" spans="1:28"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row>
    <row r="564" spans="1:28"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row>
    <row r="565" spans="1:28"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row>
    <row r="566" spans="1:28"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row>
    <row r="567" spans="1:28"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row>
    <row r="568" spans="1:28"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row>
    <row r="569" spans="1:28"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row>
    <row r="570" spans="1:28"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row>
    <row r="571" spans="1:28"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row>
    <row r="572" spans="1:28"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row>
    <row r="573" spans="1:28"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row>
    <row r="574" spans="1:28"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row>
    <row r="575" spans="1:28"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row>
    <row r="576" spans="1:28"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row>
    <row r="577" spans="1:28"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row>
    <row r="578" spans="1:28"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row>
    <row r="579" spans="1:28"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row>
    <row r="580" spans="1:28"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row>
    <row r="581" spans="1:28"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row>
    <row r="582" spans="1:28"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row>
    <row r="583" spans="1:28"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row>
    <row r="584" spans="1:28"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row>
    <row r="585" spans="1:28"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row>
    <row r="586" spans="1:28"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row>
    <row r="587" spans="1:28"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row>
    <row r="588" spans="1:28"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row>
    <row r="589" spans="1:28"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row>
    <row r="590" spans="1:28"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row>
    <row r="591" spans="1:28"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row>
    <row r="592" spans="1:28"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row>
    <row r="593" spans="1:28"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row>
    <row r="594" spans="1:28"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row>
    <row r="595" spans="1:28"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row>
    <row r="596" spans="1:28"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row>
    <row r="597" spans="1:28"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row>
    <row r="598" spans="1:28"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row>
    <row r="599" spans="1:28"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row>
    <row r="600" spans="1:28"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row>
    <row r="601" spans="1:28"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row>
    <row r="602" spans="1:28"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row>
    <row r="603" spans="1:28"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row>
    <row r="604" spans="1:28"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row>
    <row r="605" spans="1:28"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row>
    <row r="606" spans="1:28"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row>
    <row r="607" spans="1:28"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row>
    <row r="608" spans="1:28"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row>
    <row r="609" spans="1:28"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row>
    <row r="610" spans="1:28"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row>
    <row r="611" spans="1:28"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row>
    <row r="612" spans="1:28"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row>
    <row r="613" spans="1:28"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row>
    <row r="614" spans="1:28"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row>
    <row r="615" spans="1:28"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row>
    <row r="616" spans="1:28"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row>
    <row r="617" spans="1:28"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row>
    <row r="618" spans="1:28"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row>
    <row r="619" spans="1:28"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row>
    <row r="620" spans="1:28"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row>
    <row r="621" spans="1:28"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row>
    <row r="622" spans="1:28"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row>
    <row r="623" spans="1:28"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row>
    <row r="624" spans="1:28"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row>
    <row r="625" spans="1:28"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row>
    <row r="626" spans="1:28"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row>
    <row r="627" spans="1:28"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row>
    <row r="628" spans="1:28"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row>
    <row r="629" spans="1:28"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row>
    <row r="630" spans="1:28"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row>
    <row r="631" spans="1:28"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row>
    <row r="632" spans="1:28"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row>
    <row r="633" spans="1:28"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row>
    <row r="634" spans="1:28"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row>
    <row r="635" spans="1:28"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row>
    <row r="636" spans="1:28"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row>
    <row r="637" spans="1:28"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row>
    <row r="638" spans="1:28"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row>
    <row r="639" spans="1:28"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row>
    <row r="640" spans="1:28"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row>
    <row r="641" spans="1:28"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row>
    <row r="642" spans="1:28"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row>
    <row r="643" spans="1:28"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row>
    <row r="644" spans="1:28"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row>
    <row r="645" spans="1:28"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row>
    <row r="646" spans="1:28"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row>
    <row r="647" spans="1:28"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row>
    <row r="648" spans="1:28"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row>
    <row r="649" spans="1:28"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row>
    <row r="650" spans="1:28"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row>
    <row r="651" spans="1:28"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row>
    <row r="652" spans="1:28"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row>
    <row r="653" spans="1:28"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row>
    <row r="654" spans="1:28"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row>
    <row r="655" spans="1:28"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row>
    <row r="656" spans="1:28"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row>
    <row r="657" spans="1:28"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row>
    <row r="658" spans="1:28"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row>
    <row r="659" spans="1:28"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row>
    <row r="660" spans="1:28"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row>
    <row r="661" spans="1:28"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row>
    <row r="662" spans="1:28"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row>
    <row r="663" spans="1:28"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row>
    <row r="664" spans="1:28"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row>
    <row r="665" spans="1:28"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row>
    <row r="666" spans="1:28"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row>
    <row r="667" spans="1:28"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row>
    <row r="668" spans="1:28"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row>
    <row r="669" spans="1:28"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row>
    <row r="670" spans="1:28"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row>
    <row r="671" spans="1:28"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row>
    <row r="672" spans="1:28"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row>
    <row r="673" spans="1:28"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row>
    <row r="674" spans="1:28"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row>
    <row r="675" spans="1:28"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row>
    <row r="676" spans="1:28"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row>
    <row r="677" spans="1:28"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row>
    <row r="678" spans="1:28"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row>
    <row r="679" spans="1:28"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row>
    <row r="680" spans="1:28"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row>
    <row r="681" spans="1:28"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row>
    <row r="682" spans="1:28"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row>
    <row r="683" spans="1:28"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row>
    <row r="684" spans="1:28"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row>
    <row r="685" spans="1:28"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row>
    <row r="686" spans="1:28"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row>
    <row r="687" spans="1:28"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row>
    <row r="688" spans="1:28"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row>
    <row r="689" spans="1:28"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row>
    <row r="690" spans="1:28"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row>
    <row r="691" spans="1:28"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row>
    <row r="692" spans="1:28"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row>
    <row r="693" spans="1:28"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row>
    <row r="694" spans="1:28"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row>
    <row r="695" spans="1:28"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row>
    <row r="696" spans="1:28"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row>
    <row r="697" spans="1:28"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row>
    <row r="698" spans="1:28"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row>
    <row r="699" spans="1:28"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row>
    <row r="700" spans="1:28"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row>
    <row r="701" spans="1:28"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row>
    <row r="702" spans="1:28"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row>
    <row r="703" spans="1:28"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row>
    <row r="704" spans="1:28"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row>
    <row r="705" spans="1:28"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row>
    <row r="706" spans="1:28"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row>
    <row r="707" spans="1:28"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row>
    <row r="708" spans="1:28"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row>
    <row r="709" spans="1:28"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row>
    <row r="710" spans="1:28"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row>
    <row r="711" spans="1:28"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row>
    <row r="712" spans="1:28"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row>
    <row r="713" spans="1:28"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row>
    <row r="714" spans="1:28"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row>
    <row r="715" spans="1:28"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row>
    <row r="716" spans="1:28"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row>
    <row r="717" spans="1:28"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row>
    <row r="718" spans="1:28"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row>
    <row r="719" spans="1:28"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row>
    <row r="720" spans="1:28"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row>
    <row r="721" spans="1:28"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row>
    <row r="722" spans="1:28"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row>
    <row r="723" spans="1:28"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row>
    <row r="724" spans="1:28"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row>
    <row r="725" spans="1:28"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row>
    <row r="726" spans="1:28"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row>
    <row r="727" spans="1:28"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row>
    <row r="728" spans="1:28"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row>
    <row r="729" spans="1:28"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row>
    <row r="730" spans="1:28"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row>
    <row r="731" spans="1:28"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row>
    <row r="732" spans="1:28"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row>
    <row r="733" spans="1:28"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row>
    <row r="734" spans="1:28"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row>
    <row r="735" spans="1:28"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row>
    <row r="736" spans="1:28"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row>
    <row r="737" spans="1:28"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row>
    <row r="738" spans="1:28"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row>
    <row r="739" spans="1:28"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row>
    <row r="740" spans="1:28"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row>
    <row r="741" spans="1:28"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row>
    <row r="742" spans="1:28"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row>
    <row r="743" spans="1:28"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row>
    <row r="744" spans="1:28"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row>
    <row r="745" spans="1:28"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row>
    <row r="746" spans="1:28"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row>
    <row r="747" spans="1:28"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row>
    <row r="748" spans="1:28"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row>
    <row r="749" spans="1:28"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row>
    <row r="750" spans="1:28"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row>
    <row r="751" spans="1:28"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row>
    <row r="752" spans="1:28"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row>
    <row r="753" spans="1:28"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row>
    <row r="754" spans="1:28"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row>
    <row r="755" spans="1:28"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row>
    <row r="756" spans="1:28"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row>
    <row r="757" spans="1:28"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row>
    <row r="758" spans="1:28"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row>
    <row r="759" spans="1:28"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row>
    <row r="760" spans="1:28"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row>
    <row r="761" spans="1:28"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row>
    <row r="762" spans="1:28"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row>
    <row r="763" spans="1:28"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row>
    <row r="764" spans="1:28"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row>
    <row r="765" spans="1:28"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row>
    <row r="766" spans="1:28"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row>
    <row r="767" spans="1:28"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row>
    <row r="768" spans="1:28"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row>
    <row r="769" spans="1:28"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row>
    <row r="770" spans="1:28"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row>
    <row r="771" spans="1:28"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row>
    <row r="772" spans="1:28"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row>
    <row r="773" spans="1:28"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row>
    <row r="774" spans="1:28"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row>
    <row r="775" spans="1:28"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row>
    <row r="776" spans="1:28"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row>
    <row r="777" spans="1:28"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row>
    <row r="778" spans="1:28"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row>
    <row r="779" spans="1:28"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row>
    <row r="780" spans="1:28"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row>
    <row r="781" spans="1:28"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row>
    <row r="782" spans="1:28"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row>
    <row r="783" spans="1:28"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row>
    <row r="784" spans="1:28"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row>
    <row r="785" spans="1:28"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row>
    <row r="786" spans="1:28"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row>
    <row r="787" spans="1:28"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row>
    <row r="788" spans="1:28"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row>
    <row r="789" spans="1:28"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row>
    <row r="790" spans="1:28"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row>
    <row r="791" spans="1:28"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row>
    <row r="792" spans="1:28"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row>
    <row r="793" spans="1:28"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row>
    <row r="794" spans="1:28"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row>
    <row r="795" spans="1:28"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row>
    <row r="796" spans="1:28"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row>
    <row r="797" spans="1:28"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row>
    <row r="798" spans="1:28"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row>
    <row r="799" spans="1:28"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row>
    <row r="800" spans="1:28"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row>
    <row r="801" spans="1:28"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row>
    <row r="802" spans="1:28"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row>
    <row r="803" spans="1:28"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row>
    <row r="804" spans="1:28"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row>
    <row r="805" spans="1:28"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row>
    <row r="806" spans="1:28"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row>
    <row r="807" spans="1:28"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row>
    <row r="808" spans="1:28"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row>
    <row r="809" spans="1:28"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row>
    <row r="810" spans="1:28"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row>
    <row r="811" spans="1:28"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row>
    <row r="812" spans="1:28"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row>
    <row r="813" spans="1:28"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row>
    <row r="814" spans="1:28"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row>
    <row r="815" spans="1:28"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row>
    <row r="816" spans="1:28"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row>
    <row r="817" spans="1:28"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row>
    <row r="818" spans="1:28"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row>
    <row r="819" spans="1:28"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row>
    <row r="820" spans="1:28"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row>
    <row r="821" spans="1:28"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row>
    <row r="822" spans="1:28"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row>
    <row r="823" spans="1:28"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row>
    <row r="824" spans="1:28"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row>
    <row r="825" spans="1:28"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row>
    <row r="826" spans="1:28"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row>
    <row r="827" spans="1:28"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row>
    <row r="828" spans="1:28"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row>
    <row r="829" spans="1:28"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row>
    <row r="830" spans="1:28"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row>
    <row r="831" spans="1:28"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row>
    <row r="832" spans="1:28"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row>
    <row r="833" spans="1:28"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row>
    <row r="834" spans="1:28"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row>
    <row r="835" spans="1:28"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row>
    <row r="836" spans="1:28"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row>
    <row r="837" spans="1:28"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row>
    <row r="838" spans="1:28"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row>
    <row r="839" spans="1:28"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row>
    <row r="840" spans="1:28"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row>
    <row r="841" spans="1:28"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row>
    <row r="842" spans="1:28"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row>
    <row r="843" spans="1:28"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row>
    <row r="844" spans="1:28"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row>
    <row r="845" spans="1:28"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row>
    <row r="846" spans="1:28"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row>
    <row r="847" spans="1:28"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row>
    <row r="848" spans="1:28"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row>
    <row r="849" spans="1:28"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row>
    <row r="850" spans="1:28"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row>
    <row r="851" spans="1:28"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row>
    <row r="852" spans="1:28"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row>
    <row r="853" spans="1:28"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row>
    <row r="854" spans="1:28"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row>
    <row r="855" spans="1:28"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row>
    <row r="856" spans="1:28"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row>
    <row r="857" spans="1:28"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row>
    <row r="858" spans="1:28"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row>
    <row r="859" spans="1:28"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row>
    <row r="860" spans="1:28"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row>
    <row r="861" spans="1:28"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row>
    <row r="862" spans="1:28"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row>
    <row r="863" spans="1:28"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row>
    <row r="864" spans="1:28"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row>
    <row r="865" spans="1:28"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row>
    <row r="866" spans="1:28"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row>
    <row r="867" spans="1:28"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row>
    <row r="868" spans="1:28"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row>
    <row r="869" spans="1:28"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row>
    <row r="870" spans="1:28"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row>
    <row r="871" spans="1:28"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row>
    <row r="872" spans="1:28"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row>
    <row r="873" spans="1:28"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row>
    <row r="874" spans="1:28"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row>
    <row r="875" spans="1:28"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row>
    <row r="876" spans="1:28"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row>
    <row r="877" spans="1:28"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row>
    <row r="878" spans="1:28"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row>
    <row r="879" spans="1:28"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row>
    <row r="880" spans="1:28"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row>
    <row r="881" spans="1:28"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row>
    <row r="882" spans="1:28"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row>
    <row r="883" spans="1:28"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row>
    <row r="884" spans="1:28"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row>
    <row r="885" spans="1:28"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row>
    <row r="886" spans="1:28"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row>
    <row r="887" spans="1:28"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row>
    <row r="888" spans="1:28"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row>
    <row r="889" spans="1:28"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row>
    <row r="890" spans="1:28"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row>
    <row r="891" spans="1:28"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row>
    <row r="892" spans="1:28"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row>
    <row r="893" spans="1:28"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row>
    <row r="894" spans="1:28"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row>
    <row r="895" spans="1:28"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row>
    <row r="896" spans="1:28"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row>
    <row r="897" spans="1:28"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row>
    <row r="898" spans="1:28"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row>
    <row r="899" spans="1:28"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row>
    <row r="900" spans="1:28"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row>
    <row r="901" spans="1:28"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row>
    <row r="902" spans="1:28"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row>
    <row r="903" spans="1:28"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row>
    <row r="904" spans="1:28"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row>
    <row r="905" spans="1:28"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row>
    <row r="906" spans="1:28"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row>
    <row r="907" spans="1:28"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row>
    <row r="908" spans="1:28"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row>
    <row r="909" spans="1:28"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row>
    <row r="910" spans="1:28"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row>
    <row r="911" spans="1:28"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row>
    <row r="912" spans="1:28"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row>
    <row r="913" spans="1:28"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row>
    <row r="914" spans="1:28"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row>
    <row r="915" spans="1:28"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row>
    <row r="916" spans="1:28"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row>
    <row r="917" spans="1:28"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row>
    <row r="918" spans="1:28"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row>
    <row r="919" spans="1:28"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row>
    <row r="920" spans="1:28"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row>
    <row r="921" spans="1:28"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row>
    <row r="922" spans="1:28"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row>
    <row r="923" spans="1:28"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row>
    <row r="924" spans="1:28"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row>
    <row r="925" spans="1:28"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row>
    <row r="926" spans="1:28"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row>
    <row r="927" spans="1:28"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row>
    <row r="928" spans="1:28"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row>
    <row r="929" spans="1:28"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row>
    <row r="930" spans="1:28"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row>
    <row r="931" spans="1:28"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row>
    <row r="932" spans="1:28"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row>
    <row r="933" spans="1:28"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row>
    <row r="934" spans="1:28"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row>
    <row r="935" spans="1:28"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row>
    <row r="936" spans="1:28"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row>
    <row r="937" spans="1:28"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row>
    <row r="938" spans="1:28"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row>
    <row r="939" spans="1:28"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row>
    <row r="940" spans="1:28"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row>
    <row r="941" spans="1:28"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row>
    <row r="942" spans="1:28"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row>
    <row r="943" spans="1:28"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row>
    <row r="944" spans="1:28"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row>
    <row r="945" spans="1:28"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row>
    <row r="946" spans="1:28"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row>
    <row r="947" spans="1:28"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row>
    <row r="948" spans="1:28"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row>
    <row r="949" spans="1:28"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row>
    <row r="950" spans="1:28"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row>
    <row r="951" spans="1:28"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row>
    <row r="952" spans="1:28"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row>
    <row r="953" spans="1:28"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row>
    <row r="954" spans="1:28"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row>
    <row r="955" spans="1:28"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row>
    <row r="956" spans="1:28"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row>
    <row r="957" spans="1:28"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row>
    <row r="958" spans="1:28"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row>
    <row r="959" spans="1:28"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row>
    <row r="960" spans="1:28"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row>
    <row r="961" spans="1:28"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row>
    <row r="962" spans="1:28"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row>
    <row r="963" spans="1:28"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row>
    <row r="964" spans="1:28"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row>
    <row r="965" spans="1:28"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row>
    <row r="966" spans="1:28"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row>
    <row r="967" spans="1:28"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row>
    <row r="968" spans="1:28"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row>
    <row r="969" spans="1:28"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row>
    <row r="970" spans="1:28"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row>
    <row r="971" spans="1:28"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row>
    <row r="972" spans="1:28"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row>
    <row r="973" spans="1:28"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row>
    <row r="974" spans="1:28"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row>
    <row r="975" spans="1:28"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row>
    <row r="976" spans="1:28"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row>
    <row r="977" spans="1:28"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row>
    <row r="978" spans="1:28"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row>
    <row r="979" spans="1:28"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row>
    <row r="980" spans="1:28"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row>
    <row r="981" spans="1:28"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row>
    <row r="982" spans="1:28"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row>
    <row r="983" spans="1:28"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row>
    <row r="984" spans="1:28"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row>
    <row r="985" spans="1:28"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row>
    <row r="986" spans="1:28"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row>
    <row r="987" spans="1:28" x14ac:dyDescent="0.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row>
    <row r="988" spans="1:28" x14ac:dyDescent="0.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row>
    <row r="989" spans="1:28" x14ac:dyDescent="0.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row>
    <row r="990" spans="1:28" x14ac:dyDescent="0.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row>
    <row r="991" spans="1:28" x14ac:dyDescent="0.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row>
    <row r="992" spans="1:28" x14ac:dyDescent="0.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row>
    <row r="993" spans="1:28" x14ac:dyDescent="0.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row>
    <row r="994" spans="1:28" x14ac:dyDescent="0.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row>
    <row r="995" spans="1:28" x14ac:dyDescent="0.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row>
    <row r="996" spans="1:28" x14ac:dyDescent="0.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row>
    <row r="997" spans="1:28" x14ac:dyDescent="0.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row>
    <row r="998" spans="1:28" x14ac:dyDescent="0.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65"/>
  <sheetViews>
    <sheetView workbookViewId="0"/>
  </sheetViews>
  <sheetFormatPr defaultColWidth="12.5703125" defaultRowHeight="15.75" customHeight="1" x14ac:dyDescent="0.2"/>
  <cols>
    <col min="1" max="1" width="43.85546875" customWidth="1"/>
    <col min="2" max="2" width="26.7109375" customWidth="1"/>
    <col min="3" max="4" width="28" customWidth="1"/>
    <col min="5" max="5" width="25.5703125" customWidth="1"/>
  </cols>
  <sheetData>
    <row r="1" spans="1:6" x14ac:dyDescent="0.2">
      <c r="A1" s="21" t="s">
        <v>0</v>
      </c>
      <c r="B1" s="21" t="s">
        <v>1</v>
      </c>
      <c r="C1" s="21" t="s">
        <v>2</v>
      </c>
      <c r="D1" s="21" t="s">
        <v>3</v>
      </c>
      <c r="E1" s="21" t="s">
        <v>505</v>
      </c>
      <c r="F1" s="21" t="s">
        <v>5</v>
      </c>
    </row>
    <row r="2" spans="1:6" x14ac:dyDescent="0.2">
      <c r="A2" s="29" t="s">
        <v>147</v>
      </c>
      <c r="B2" s="3" t="s">
        <v>148</v>
      </c>
      <c r="C2" s="3" t="s">
        <v>149</v>
      </c>
      <c r="D2" s="3" t="s">
        <v>113</v>
      </c>
      <c r="E2" s="3" t="s">
        <v>150</v>
      </c>
      <c r="F2" s="3" t="s">
        <v>151</v>
      </c>
    </row>
    <row r="3" spans="1:6" x14ac:dyDescent="0.2">
      <c r="A3" s="29" t="s">
        <v>152</v>
      </c>
      <c r="B3" s="3" t="s">
        <v>148</v>
      </c>
      <c r="C3" s="3" t="s">
        <v>149</v>
      </c>
      <c r="D3" s="3" t="s">
        <v>132</v>
      </c>
      <c r="E3" s="3" t="s">
        <v>130</v>
      </c>
      <c r="F3" s="3" t="s">
        <v>151</v>
      </c>
    </row>
    <row r="4" spans="1:6" x14ac:dyDescent="0.2">
      <c r="A4" s="29" t="s">
        <v>153</v>
      </c>
      <c r="B4" s="3" t="s">
        <v>148</v>
      </c>
      <c r="C4" s="3" t="s">
        <v>149</v>
      </c>
      <c r="D4" s="3" t="s">
        <v>132</v>
      </c>
      <c r="E4" s="3" t="s">
        <v>146</v>
      </c>
      <c r="F4" s="3" t="s">
        <v>151</v>
      </c>
    </row>
    <row r="5" spans="1:6" x14ac:dyDescent="0.2">
      <c r="A5" s="29" t="s">
        <v>154</v>
      </c>
      <c r="B5" s="3" t="s">
        <v>148</v>
      </c>
      <c r="C5" s="3" t="s">
        <v>149</v>
      </c>
      <c r="D5" s="3" t="s">
        <v>51</v>
      </c>
      <c r="E5" s="3" t="s">
        <v>155</v>
      </c>
      <c r="F5" s="3" t="s">
        <v>151</v>
      </c>
    </row>
    <row r="6" spans="1:6" x14ac:dyDescent="0.2">
      <c r="A6" s="29" t="s">
        <v>156</v>
      </c>
      <c r="B6" s="3" t="s">
        <v>148</v>
      </c>
      <c r="C6" s="3" t="s">
        <v>149</v>
      </c>
      <c r="D6" s="3" t="s">
        <v>113</v>
      </c>
      <c r="E6" s="3" t="s">
        <v>128</v>
      </c>
      <c r="F6" s="3" t="s">
        <v>151</v>
      </c>
    </row>
    <row r="7" spans="1:6" x14ac:dyDescent="0.2">
      <c r="A7" s="29" t="s">
        <v>118</v>
      </c>
      <c r="B7" s="3" t="s">
        <v>148</v>
      </c>
      <c r="C7" s="3" t="s">
        <v>149</v>
      </c>
      <c r="D7" s="31" t="s">
        <v>113</v>
      </c>
      <c r="E7" s="31" t="s">
        <v>155</v>
      </c>
      <c r="F7" s="3" t="s">
        <v>151</v>
      </c>
    </row>
    <row r="8" spans="1:6" x14ac:dyDescent="0.2">
      <c r="A8" s="29" t="s">
        <v>157</v>
      </c>
      <c r="B8" s="3" t="s">
        <v>148</v>
      </c>
      <c r="C8" s="3" t="s">
        <v>149</v>
      </c>
      <c r="D8" s="31" t="s">
        <v>113</v>
      </c>
      <c r="E8" s="31" t="s">
        <v>158</v>
      </c>
      <c r="F8" s="3" t="s">
        <v>151</v>
      </c>
    </row>
    <row r="9" spans="1:6" x14ac:dyDescent="0.2">
      <c r="A9" s="28" t="s">
        <v>159</v>
      </c>
      <c r="B9" s="3" t="s">
        <v>148</v>
      </c>
      <c r="C9" s="3" t="s">
        <v>149</v>
      </c>
      <c r="D9" s="31" t="s">
        <v>113</v>
      </c>
      <c r="E9" s="31" t="s">
        <v>160</v>
      </c>
      <c r="F9" s="3" t="s">
        <v>151</v>
      </c>
    </row>
    <row r="10" spans="1:6" x14ac:dyDescent="0.2">
      <c r="A10" s="29" t="s">
        <v>161</v>
      </c>
      <c r="B10" s="3" t="s">
        <v>148</v>
      </c>
      <c r="C10" s="3" t="s">
        <v>149</v>
      </c>
      <c r="D10" s="31" t="s">
        <v>132</v>
      </c>
      <c r="E10" s="31" t="s">
        <v>162</v>
      </c>
      <c r="F10" s="3" t="s">
        <v>151</v>
      </c>
    </row>
    <row r="11" spans="1:6" x14ac:dyDescent="0.2">
      <c r="A11" s="29" t="s">
        <v>163</v>
      </c>
      <c r="B11" s="3" t="s">
        <v>148</v>
      </c>
      <c r="C11" s="3" t="s">
        <v>149</v>
      </c>
      <c r="D11" s="31" t="s">
        <v>51</v>
      </c>
      <c r="E11" s="31" t="s">
        <v>164</v>
      </c>
      <c r="F11" s="3" t="s">
        <v>151</v>
      </c>
    </row>
    <row r="12" spans="1:6" x14ac:dyDescent="0.2">
      <c r="A12" s="29" t="s">
        <v>165</v>
      </c>
      <c r="B12" s="3" t="s">
        <v>148</v>
      </c>
      <c r="C12" s="3" t="s">
        <v>149</v>
      </c>
      <c r="D12" s="31" t="s">
        <v>113</v>
      </c>
      <c r="E12" s="31" t="s">
        <v>114</v>
      </c>
      <c r="F12" s="3" t="s">
        <v>151</v>
      </c>
    </row>
    <row r="13" spans="1:6" x14ac:dyDescent="0.2">
      <c r="A13" s="29" t="s">
        <v>166</v>
      </c>
      <c r="B13" s="3" t="s">
        <v>148</v>
      </c>
      <c r="C13" s="3" t="s">
        <v>149</v>
      </c>
      <c r="D13" s="31" t="s">
        <v>113</v>
      </c>
      <c r="E13" s="31" t="s">
        <v>160</v>
      </c>
      <c r="F13" s="3" t="s">
        <v>151</v>
      </c>
    </row>
    <row r="14" spans="1:6" x14ac:dyDescent="0.2">
      <c r="A14" s="28" t="s">
        <v>167</v>
      </c>
      <c r="B14" s="3" t="s">
        <v>148</v>
      </c>
      <c r="C14" s="3" t="s">
        <v>149</v>
      </c>
      <c r="D14" s="31" t="s">
        <v>132</v>
      </c>
      <c r="E14" s="31" t="s">
        <v>146</v>
      </c>
      <c r="F14" s="3" t="s">
        <v>151</v>
      </c>
    </row>
    <row r="15" spans="1:6" x14ac:dyDescent="0.2">
      <c r="A15" s="28" t="s">
        <v>168</v>
      </c>
      <c r="B15" s="3" t="s">
        <v>148</v>
      </c>
      <c r="C15" s="3" t="s">
        <v>149</v>
      </c>
      <c r="D15" s="31" t="s">
        <v>132</v>
      </c>
      <c r="E15" s="31" t="s">
        <v>160</v>
      </c>
      <c r="F15" s="3" t="s">
        <v>151</v>
      </c>
    </row>
    <row r="16" spans="1:6" x14ac:dyDescent="0.2">
      <c r="A16" s="31" t="s">
        <v>169</v>
      </c>
      <c r="B16" s="3" t="s">
        <v>148</v>
      </c>
      <c r="C16" s="3" t="s">
        <v>149</v>
      </c>
      <c r="D16" s="31" t="s">
        <v>113</v>
      </c>
      <c r="E16" s="31" t="s">
        <v>170</v>
      </c>
      <c r="F16" s="3" t="s">
        <v>151</v>
      </c>
    </row>
    <row r="17" spans="1:6" x14ac:dyDescent="0.2">
      <c r="A17" s="31" t="s">
        <v>171</v>
      </c>
      <c r="B17" s="3" t="s">
        <v>148</v>
      </c>
      <c r="C17" s="3" t="s">
        <v>149</v>
      </c>
      <c r="D17" s="31" t="s">
        <v>113</v>
      </c>
      <c r="E17" s="31" t="s">
        <v>160</v>
      </c>
      <c r="F17" s="3" t="s">
        <v>151</v>
      </c>
    </row>
    <row r="18" spans="1:6" x14ac:dyDescent="0.2">
      <c r="A18" s="31" t="s">
        <v>172</v>
      </c>
      <c r="B18" s="3" t="s">
        <v>148</v>
      </c>
      <c r="C18" s="3" t="s">
        <v>149</v>
      </c>
      <c r="D18" s="31" t="s">
        <v>113</v>
      </c>
      <c r="E18" s="31" t="s">
        <v>160</v>
      </c>
      <c r="F18" s="3" t="s">
        <v>151</v>
      </c>
    </row>
    <row r="19" spans="1:6" x14ac:dyDescent="0.2">
      <c r="A19" s="31" t="s">
        <v>173</v>
      </c>
      <c r="B19" s="3" t="s">
        <v>148</v>
      </c>
      <c r="C19" s="3" t="s">
        <v>149</v>
      </c>
      <c r="D19" s="31" t="s">
        <v>113</v>
      </c>
      <c r="E19" s="31" t="s">
        <v>160</v>
      </c>
      <c r="F19" s="3" t="s">
        <v>151</v>
      </c>
    </row>
    <row r="20" spans="1:6" x14ac:dyDescent="0.2">
      <c r="A20" s="31" t="s">
        <v>174</v>
      </c>
      <c r="B20" s="3" t="s">
        <v>148</v>
      </c>
      <c r="C20" s="3" t="s">
        <v>149</v>
      </c>
      <c r="D20" s="31" t="s">
        <v>113</v>
      </c>
      <c r="E20" s="31" t="s">
        <v>128</v>
      </c>
      <c r="F20" s="3" t="s">
        <v>151</v>
      </c>
    </row>
    <row r="21" spans="1:6" x14ac:dyDescent="0.2">
      <c r="A21" s="28" t="s">
        <v>134</v>
      </c>
      <c r="B21" s="3" t="s">
        <v>148</v>
      </c>
      <c r="C21" s="3" t="s">
        <v>149</v>
      </c>
      <c r="D21" s="31" t="s">
        <v>113</v>
      </c>
      <c r="E21" s="31" t="s">
        <v>130</v>
      </c>
      <c r="F21" s="3" t="s">
        <v>151</v>
      </c>
    </row>
    <row r="22" spans="1:6" x14ac:dyDescent="0.2">
      <c r="A22" s="29" t="s">
        <v>175</v>
      </c>
      <c r="B22" s="3" t="s">
        <v>148</v>
      </c>
      <c r="C22" s="3" t="s">
        <v>149</v>
      </c>
      <c r="D22" s="31" t="s">
        <v>113</v>
      </c>
      <c r="E22" s="31" t="s">
        <v>130</v>
      </c>
      <c r="F22" s="3" t="s">
        <v>151</v>
      </c>
    </row>
    <row r="23" spans="1:6" x14ac:dyDescent="0.2">
      <c r="A23" s="31" t="s">
        <v>176</v>
      </c>
      <c r="B23" s="3" t="s">
        <v>148</v>
      </c>
      <c r="C23" s="3" t="s">
        <v>149</v>
      </c>
      <c r="D23" s="31" t="s">
        <v>113</v>
      </c>
      <c r="E23" s="31" t="s">
        <v>128</v>
      </c>
      <c r="F23" s="3" t="s">
        <v>151</v>
      </c>
    </row>
    <row r="24" spans="1:6" x14ac:dyDescent="0.2">
      <c r="A24" s="29" t="s">
        <v>177</v>
      </c>
      <c r="B24" s="3" t="s">
        <v>148</v>
      </c>
      <c r="C24" s="3" t="s">
        <v>149</v>
      </c>
      <c r="D24" s="31" t="s">
        <v>113</v>
      </c>
      <c r="E24" s="31" t="s">
        <v>146</v>
      </c>
      <c r="F24" s="3" t="s">
        <v>151</v>
      </c>
    </row>
    <row r="25" spans="1:6" x14ac:dyDescent="0.2">
      <c r="A25" s="29" t="s">
        <v>178</v>
      </c>
      <c r="B25" s="3" t="s">
        <v>148</v>
      </c>
      <c r="C25" s="3" t="s">
        <v>149</v>
      </c>
      <c r="D25" s="31" t="s">
        <v>179</v>
      </c>
      <c r="E25" s="31" t="s">
        <v>128</v>
      </c>
      <c r="F25" s="3" t="s">
        <v>151</v>
      </c>
    </row>
    <row r="26" spans="1:6" x14ac:dyDescent="0.2">
      <c r="A26" s="29" t="s">
        <v>178</v>
      </c>
      <c r="B26" s="3" t="s">
        <v>148</v>
      </c>
      <c r="C26" s="3" t="s">
        <v>149</v>
      </c>
      <c r="D26" s="31" t="s">
        <v>113</v>
      </c>
      <c r="E26" s="31" t="s">
        <v>128</v>
      </c>
      <c r="F26" s="3" t="s">
        <v>151</v>
      </c>
    </row>
    <row r="27" spans="1:6" x14ac:dyDescent="0.2">
      <c r="A27" s="31" t="s">
        <v>180</v>
      </c>
      <c r="B27" s="3" t="s">
        <v>148</v>
      </c>
      <c r="C27" s="3" t="s">
        <v>149</v>
      </c>
      <c r="D27" s="31" t="s">
        <v>51</v>
      </c>
      <c r="E27" s="31" t="s">
        <v>181</v>
      </c>
      <c r="F27" s="3" t="s">
        <v>151</v>
      </c>
    </row>
    <row r="28" spans="1:6" x14ac:dyDescent="0.2">
      <c r="A28" s="31" t="s">
        <v>180</v>
      </c>
      <c r="B28" s="3" t="s">
        <v>148</v>
      </c>
      <c r="C28" s="3" t="s">
        <v>149</v>
      </c>
      <c r="D28" s="31" t="s">
        <v>113</v>
      </c>
      <c r="E28" s="31" t="s">
        <v>128</v>
      </c>
      <c r="F28" s="3" t="s">
        <v>151</v>
      </c>
    </row>
    <row r="29" spans="1:6" x14ac:dyDescent="0.2">
      <c r="A29" s="31" t="s">
        <v>182</v>
      </c>
      <c r="B29" s="3" t="s">
        <v>148</v>
      </c>
      <c r="C29" s="3" t="s">
        <v>149</v>
      </c>
      <c r="D29" s="31" t="s">
        <v>113</v>
      </c>
      <c r="E29" s="31" t="s">
        <v>160</v>
      </c>
      <c r="F29" s="3" t="s">
        <v>151</v>
      </c>
    </row>
    <row r="30" spans="1:6" x14ac:dyDescent="0.2">
      <c r="A30" s="29" t="s">
        <v>183</v>
      </c>
      <c r="B30" s="3" t="s">
        <v>148</v>
      </c>
      <c r="C30" s="3" t="s">
        <v>149</v>
      </c>
      <c r="D30" s="31" t="s">
        <v>113</v>
      </c>
      <c r="E30" s="31" t="s">
        <v>146</v>
      </c>
      <c r="F30" s="3" t="s">
        <v>151</v>
      </c>
    </row>
    <row r="31" spans="1:6" x14ac:dyDescent="0.2">
      <c r="A31" s="29" t="s">
        <v>184</v>
      </c>
      <c r="B31" s="3" t="s">
        <v>148</v>
      </c>
      <c r="C31" s="3" t="s">
        <v>149</v>
      </c>
      <c r="D31" s="31" t="s">
        <v>113</v>
      </c>
      <c r="E31" s="31" t="s">
        <v>185</v>
      </c>
      <c r="F31" s="3" t="s">
        <v>151</v>
      </c>
    </row>
    <row r="32" spans="1:6" x14ac:dyDescent="0.2">
      <c r="A32" s="29" t="s">
        <v>186</v>
      </c>
      <c r="B32" s="3" t="s">
        <v>148</v>
      </c>
      <c r="C32" s="3" t="s">
        <v>149</v>
      </c>
      <c r="D32" s="31" t="s">
        <v>113</v>
      </c>
      <c r="E32" s="31" t="s">
        <v>187</v>
      </c>
      <c r="F32" s="3" t="s">
        <v>151</v>
      </c>
    </row>
    <row r="33" spans="1:6" x14ac:dyDescent="0.2">
      <c r="A33" s="28" t="s">
        <v>188</v>
      </c>
      <c r="B33" s="3" t="s">
        <v>148</v>
      </c>
      <c r="C33" s="3" t="s">
        <v>149</v>
      </c>
      <c r="D33" s="31" t="s">
        <v>113</v>
      </c>
      <c r="E33" s="31" t="s">
        <v>160</v>
      </c>
      <c r="F33" s="3" t="s">
        <v>151</v>
      </c>
    </row>
    <row r="34" spans="1:6" x14ac:dyDescent="0.2">
      <c r="A34" s="31" t="s">
        <v>189</v>
      </c>
      <c r="B34" s="3" t="s">
        <v>148</v>
      </c>
      <c r="C34" s="3" t="s">
        <v>149</v>
      </c>
      <c r="D34" s="31" t="s">
        <v>132</v>
      </c>
      <c r="E34" s="31" t="s">
        <v>146</v>
      </c>
      <c r="F34" s="3" t="s">
        <v>151</v>
      </c>
    </row>
    <row r="35" spans="1:6" x14ac:dyDescent="0.2">
      <c r="A35" s="31" t="s">
        <v>190</v>
      </c>
      <c r="B35" s="3" t="s">
        <v>148</v>
      </c>
      <c r="C35" s="3" t="s">
        <v>149</v>
      </c>
      <c r="D35" s="31" t="s">
        <v>113</v>
      </c>
      <c r="E35" s="31" t="s">
        <v>130</v>
      </c>
      <c r="F35" s="3" t="s">
        <v>151</v>
      </c>
    </row>
    <row r="36" spans="1:6" x14ac:dyDescent="0.2">
      <c r="A36" s="29" t="s">
        <v>191</v>
      </c>
      <c r="B36" s="3" t="s">
        <v>148</v>
      </c>
      <c r="C36" s="3" t="s">
        <v>149</v>
      </c>
      <c r="D36" s="31" t="s">
        <v>113</v>
      </c>
      <c r="E36" s="31" t="s">
        <v>192</v>
      </c>
      <c r="F36" s="3" t="s">
        <v>151</v>
      </c>
    </row>
    <row r="37" spans="1:6" x14ac:dyDescent="0.2">
      <c r="A37" s="28" t="s">
        <v>193</v>
      </c>
      <c r="B37" s="3" t="s">
        <v>148</v>
      </c>
      <c r="C37" s="3" t="s">
        <v>149</v>
      </c>
      <c r="D37" s="31" t="s">
        <v>113</v>
      </c>
      <c r="E37" s="31" t="s">
        <v>158</v>
      </c>
      <c r="F37" s="3" t="s">
        <v>151</v>
      </c>
    </row>
    <row r="38" spans="1:6" x14ac:dyDescent="0.2">
      <c r="A38" s="28" t="s">
        <v>194</v>
      </c>
      <c r="B38" s="3" t="s">
        <v>148</v>
      </c>
      <c r="C38" s="3" t="s">
        <v>149</v>
      </c>
      <c r="D38" s="31" t="s">
        <v>113</v>
      </c>
      <c r="E38" s="31" t="s">
        <v>195</v>
      </c>
      <c r="F38" s="3" t="s">
        <v>151</v>
      </c>
    </row>
    <row r="39" spans="1:6" x14ac:dyDescent="0.2">
      <c r="A39" s="28" t="s">
        <v>196</v>
      </c>
      <c r="B39" s="3" t="s">
        <v>148</v>
      </c>
      <c r="C39" s="3" t="s">
        <v>149</v>
      </c>
      <c r="D39" s="31" t="s">
        <v>132</v>
      </c>
      <c r="E39" s="31" t="s">
        <v>146</v>
      </c>
      <c r="F39" s="3" t="s">
        <v>151</v>
      </c>
    </row>
    <row r="40" spans="1:6" x14ac:dyDescent="0.2">
      <c r="A40" s="31" t="s">
        <v>197</v>
      </c>
      <c r="B40" s="3" t="s">
        <v>148</v>
      </c>
      <c r="C40" s="3" t="s">
        <v>149</v>
      </c>
      <c r="D40" s="31" t="s">
        <v>113</v>
      </c>
      <c r="E40" s="31" t="s">
        <v>130</v>
      </c>
      <c r="F40" s="3" t="s">
        <v>151</v>
      </c>
    </row>
    <row r="41" spans="1:6" x14ac:dyDescent="0.2">
      <c r="A41" s="31" t="s">
        <v>198</v>
      </c>
      <c r="B41" s="3" t="s">
        <v>148</v>
      </c>
      <c r="C41" s="3" t="s">
        <v>149</v>
      </c>
      <c r="D41" s="31" t="s">
        <v>113</v>
      </c>
      <c r="E41" s="31" t="s">
        <v>146</v>
      </c>
      <c r="F41" s="3" t="s">
        <v>151</v>
      </c>
    </row>
    <row r="42" spans="1:6" x14ac:dyDescent="0.2">
      <c r="A42" s="29" t="s">
        <v>199</v>
      </c>
      <c r="B42" s="3" t="s">
        <v>148</v>
      </c>
      <c r="C42" s="3" t="s">
        <v>149</v>
      </c>
      <c r="D42" s="31" t="s">
        <v>132</v>
      </c>
      <c r="E42" s="31" t="s">
        <v>160</v>
      </c>
      <c r="F42" s="3" t="s">
        <v>151</v>
      </c>
    </row>
    <row r="43" spans="1:6" x14ac:dyDescent="0.2">
      <c r="A43" s="29" t="s">
        <v>200</v>
      </c>
      <c r="B43" s="3" t="s">
        <v>148</v>
      </c>
      <c r="C43" s="3" t="s">
        <v>149</v>
      </c>
      <c r="D43" s="31" t="s">
        <v>113</v>
      </c>
      <c r="E43" s="31" t="s">
        <v>185</v>
      </c>
      <c r="F43" s="3" t="s">
        <v>151</v>
      </c>
    </row>
    <row r="44" spans="1:6" x14ac:dyDescent="0.2">
      <c r="A44" s="29" t="s">
        <v>201</v>
      </c>
      <c r="B44" s="3" t="s">
        <v>148</v>
      </c>
      <c r="C44" s="3" t="s">
        <v>149</v>
      </c>
      <c r="D44" s="31" t="s">
        <v>132</v>
      </c>
      <c r="E44" s="31" t="s">
        <v>146</v>
      </c>
      <c r="F44" s="3" t="s">
        <v>151</v>
      </c>
    </row>
    <row r="45" spans="1:6" x14ac:dyDescent="0.2">
      <c r="A45" s="29" t="s">
        <v>202</v>
      </c>
      <c r="B45" s="3" t="s">
        <v>148</v>
      </c>
      <c r="C45" s="3" t="s">
        <v>149</v>
      </c>
      <c r="D45" s="31" t="s">
        <v>113</v>
      </c>
      <c r="E45" s="31" t="s">
        <v>130</v>
      </c>
      <c r="F45" s="3" t="s">
        <v>151</v>
      </c>
    </row>
    <row r="46" spans="1:6" x14ac:dyDescent="0.2">
      <c r="A46" s="29" t="s">
        <v>203</v>
      </c>
      <c r="B46" s="3" t="s">
        <v>148</v>
      </c>
      <c r="C46" s="3" t="s">
        <v>149</v>
      </c>
      <c r="D46" s="31" t="s">
        <v>113</v>
      </c>
      <c r="E46" s="31" t="s">
        <v>160</v>
      </c>
      <c r="F46" s="3" t="s">
        <v>151</v>
      </c>
    </row>
    <row r="47" spans="1:6" x14ac:dyDescent="0.2">
      <c r="A47" s="28" t="s">
        <v>204</v>
      </c>
      <c r="B47" s="3" t="s">
        <v>148</v>
      </c>
      <c r="C47" s="3" t="s">
        <v>149</v>
      </c>
      <c r="D47" s="31" t="s">
        <v>113</v>
      </c>
      <c r="E47" s="31" t="s">
        <v>130</v>
      </c>
      <c r="F47" s="3" t="s">
        <v>151</v>
      </c>
    </row>
    <row r="48" spans="1:6" x14ac:dyDescent="0.2">
      <c r="A48" s="29" t="s">
        <v>205</v>
      </c>
      <c r="B48" s="3" t="s">
        <v>148</v>
      </c>
      <c r="C48" s="3" t="s">
        <v>149</v>
      </c>
      <c r="D48" s="31" t="s">
        <v>132</v>
      </c>
      <c r="E48" s="31" t="s">
        <v>126</v>
      </c>
      <c r="F48" s="3" t="s">
        <v>151</v>
      </c>
    </row>
    <row r="49" spans="1:6" x14ac:dyDescent="0.2">
      <c r="A49" s="29" t="s">
        <v>206</v>
      </c>
      <c r="B49" s="3" t="s">
        <v>148</v>
      </c>
      <c r="C49" s="3" t="s">
        <v>149</v>
      </c>
      <c r="D49" s="31" t="s">
        <v>113</v>
      </c>
      <c r="E49" s="31" t="s">
        <v>130</v>
      </c>
      <c r="F49" s="3" t="s">
        <v>151</v>
      </c>
    </row>
    <row r="50" spans="1:6" x14ac:dyDescent="0.2">
      <c r="A50" s="31" t="s">
        <v>207</v>
      </c>
      <c r="B50" s="3" t="s">
        <v>148</v>
      </c>
      <c r="C50" s="3" t="s">
        <v>149</v>
      </c>
      <c r="D50" s="31" t="s">
        <v>132</v>
      </c>
      <c r="E50" s="31" t="s">
        <v>140</v>
      </c>
      <c r="F50" s="3" t="s">
        <v>151</v>
      </c>
    </row>
    <row r="51" spans="1:6" x14ac:dyDescent="0.2">
      <c r="A51" s="29" t="s">
        <v>208</v>
      </c>
      <c r="B51" s="3" t="s">
        <v>148</v>
      </c>
      <c r="C51" s="3" t="s">
        <v>149</v>
      </c>
      <c r="D51" s="31" t="s">
        <v>113</v>
      </c>
      <c r="E51" s="31" t="s">
        <v>187</v>
      </c>
      <c r="F51" s="3" t="s">
        <v>151</v>
      </c>
    </row>
    <row r="52" spans="1:6" x14ac:dyDescent="0.2">
      <c r="A52" s="31" t="s">
        <v>209</v>
      </c>
      <c r="B52" s="3" t="s">
        <v>148</v>
      </c>
      <c r="C52" s="3" t="s">
        <v>149</v>
      </c>
      <c r="D52" s="31" t="s">
        <v>132</v>
      </c>
      <c r="E52" s="31" t="s">
        <v>146</v>
      </c>
      <c r="F52" s="3" t="s">
        <v>151</v>
      </c>
    </row>
    <row r="53" spans="1:6" x14ac:dyDescent="0.2">
      <c r="A53" s="28" t="s">
        <v>210</v>
      </c>
      <c r="B53" s="3" t="s">
        <v>148</v>
      </c>
      <c r="C53" s="3" t="s">
        <v>149</v>
      </c>
      <c r="D53" s="31" t="s">
        <v>51</v>
      </c>
      <c r="E53" s="31" t="s">
        <v>211</v>
      </c>
      <c r="F53" s="3" t="s">
        <v>151</v>
      </c>
    </row>
    <row r="54" spans="1:6" x14ac:dyDescent="0.2">
      <c r="A54" s="28" t="s">
        <v>212</v>
      </c>
      <c r="B54" s="3" t="s">
        <v>148</v>
      </c>
      <c r="C54" s="3" t="s">
        <v>149</v>
      </c>
      <c r="D54" s="31" t="s">
        <v>113</v>
      </c>
      <c r="E54" s="31" t="s">
        <v>213</v>
      </c>
      <c r="F54" s="3" t="s">
        <v>151</v>
      </c>
    </row>
    <row r="55" spans="1:6" x14ac:dyDescent="0.2">
      <c r="A55" s="28" t="s">
        <v>214</v>
      </c>
      <c r="B55" s="3" t="s">
        <v>148</v>
      </c>
      <c r="C55" s="3" t="s">
        <v>149</v>
      </c>
      <c r="D55" s="31" t="s">
        <v>113</v>
      </c>
      <c r="E55" s="31" t="s">
        <v>130</v>
      </c>
      <c r="F55" s="3" t="s">
        <v>151</v>
      </c>
    </row>
    <row r="56" spans="1:6" x14ac:dyDescent="0.2">
      <c r="A56" s="28" t="s">
        <v>215</v>
      </c>
      <c r="B56" s="3" t="s">
        <v>148</v>
      </c>
      <c r="C56" s="3" t="s">
        <v>149</v>
      </c>
      <c r="D56" s="31" t="s">
        <v>113</v>
      </c>
      <c r="E56" s="31" t="s">
        <v>130</v>
      </c>
      <c r="F56" s="3" t="s">
        <v>151</v>
      </c>
    </row>
    <row r="57" spans="1:6" x14ac:dyDescent="0.2">
      <c r="A57" s="31" t="s">
        <v>216</v>
      </c>
      <c r="B57" s="3" t="s">
        <v>148</v>
      </c>
      <c r="C57" s="3" t="s">
        <v>149</v>
      </c>
      <c r="D57" s="31" t="s">
        <v>113</v>
      </c>
      <c r="E57" s="31" t="s">
        <v>130</v>
      </c>
      <c r="F57" s="3" t="s">
        <v>151</v>
      </c>
    </row>
    <row r="58" spans="1:6" x14ac:dyDescent="0.2">
      <c r="A58" s="29" t="s">
        <v>217</v>
      </c>
      <c r="B58" s="3" t="s">
        <v>148</v>
      </c>
      <c r="C58" s="3" t="s">
        <v>149</v>
      </c>
      <c r="D58" s="31" t="s">
        <v>132</v>
      </c>
      <c r="E58" s="31" t="s">
        <v>146</v>
      </c>
      <c r="F58" s="3" t="s">
        <v>151</v>
      </c>
    </row>
    <row r="59" spans="1:6" x14ac:dyDescent="0.2">
      <c r="A59" s="29" t="s">
        <v>218</v>
      </c>
      <c r="B59" s="3" t="s">
        <v>148</v>
      </c>
      <c r="C59" s="3" t="s">
        <v>149</v>
      </c>
      <c r="D59" s="31" t="s">
        <v>113</v>
      </c>
      <c r="E59" s="31" t="s">
        <v>133</v>
      </c>
      <c r="F59" s="3" t="s">
        <v>151</v>
      </c>
    </row>
    <row r="60" spans="1:6" x14ac:dyDescent="0.2">
      <c r="A60" s="28" t="s">
        <v>219</v>
      </c>
      <c r="B60" s="3" t="s">
        <v>148</v>
      </c>
      <c r="C60" s="3" t="s">
        <v>149</v>
      </c>
      <c r="D60" s="31" t="s">
        <v>113</v>
      </c>
      <c r="E60" s="31" t="s">
        <v>128</v>
      </c>
      <c r="F60" s="3" t="s">
        <v>151</v>
      </c>
    </row>
    <row r="61" spans="1:6" x14ac:dyDescent="0.2">
      <c r="A61" s="29" t="s">
        <v>220</v>
      </c>
      <c r="B61" s="3" t="s">
        <v>148</v>
      </c>
      <c r="C61" s="3" t="s">
        <v>149</v>
      </c>
      <c r="D61" s="31" t="s">
        <v>132</v>
      </c>
      <c r="E61" s="31" t="s">
        <v>140</v>
      </c>
      <c r="F61" s="3" t="s">
        <v>151</v>
      </c>
    </row>
    <row r="62" spans="1:6" x14ac:dyDescent="0.2">
      <c r="A62" s="31" t="s">
        <v>221</v>
      </c>
      <c r="B62" s="3" t="s">
        <v>148</v>
      </c>
      <c r="C62" s="3" t="s">
        <v>149</v>
      </c>
      <c r="D62" s="31" t="s">
        <v>113</v>
      </c>
      <c r="E62" s="31" t="s">
        <v>222</v>
      </c>
      <c r="F62" s="3" t="s">
        <v>151</v>
      </c>
    </row>
    <row r="63" spans="1:6" x14ac:dyDescent="0.2">
      <c r="A63" s="29" t="s">
        <v>223</v>
      </c>
      <c r="B63" s="3" t="s">
        <v>148</v>
      </c>
      <c r="C63" s="3" t="s">
        <v>149</v>
      </c>
      <c r="D63" s="31" t="s">
        <v>113</v>
      </c>
      <c r="E63" s="31" t="s">
        <v>128</v>
      </c>
      <c r="F63" s="3" t="s">
        <v>151</v>
      </c>
    </row>
    <row r="64" spans="1:6" x14ac:dyDescent="0.2">
      <c r="A64" s="31" t="s">
        <v>224</v>
      </c>
      <c r="B64" s="3" t="s">
        <v>148</v>
      </c>
      <c r="C64" s="3" t="s">
        <v>149</v>
      </c>
      <c r="D64" s="31" t="s">
        <v>225</v>
      </c>
      <c r="E64" s="31" t="s">
        <v>187</v>
      </c>
      <c r="F64" s="3" t="s">
        <v>151</v>
      </c>
    </row>
    <row r="65" spans="1:6" x14ac:dyDescent="0.2">
      <c r="A65" s="31" t="s">
        <v>226</v>
      </c>
      <c r="B65" s="3" t="s">
        <v>148</v>
      </c>
      <c r="C65" s="3" t="s">
        <v>149</v>
      </c>
      <c r="D65" s="31" t="s">
        <v>113</v>
      </c>
      <c r="E65" s="31" t="s">
        <v>130</v>
      </c>
      <c r="F65" s="3" t="s">
        <v>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8"/>
  <sheetViews>
    <sheetView workbookViewId="0"/>
  </sheetViews>
  <sheetFormatPr defaultColWidth="12.5703125" defaultRowHeight="15.75" customHeight="1" x14ac:dyDescent="0.2"/>
  <cols>
    <col min="1" max="1" width="49.28515625" customWidth="1"/>
    <col min="2" max="4" width="28" customWidth="1"/>
    <col min="5" max="5" width="20.7109375" customWidth="1"/>
  </cols>
  <sheetData>
    <row r="1" spans="1:6" x14ac:dyDescent="0.2">
      <c r="A1" s="21" t="s">
        <v>0</v>
      </c>
      <c r="B1" s="21" t="s">
        <v>1</v>
      </c>
      <c r="C1" s="21" t="s">
        <v>2</v>
      </c>
      <c r="D1" s="21" t="s">
        <v>530</v>
      </c>
      <c r="E1" s="21" t="s">
        <v>505</v>
      </c>
      <c r="F1" s="21" t="s">
        <v>5</v>
      </c>
    </row>
    <row r="2" spans="1:6" x14ac:dyDescent="0.2">
      <c r="A2" s="29" t="s">
        <v>227</v>
      </c>
      <c r="B2" s="3" t="s">
        <v>228</v>
      </c>
      <c r="C2" s="3" t="s">
        <v>149</v>
      </c>
      <c r="D2" s="3" t="s">
        <v>51</v>
      </c>
      <c r="E2" s="3" t="s">
        <v>229</v>
      </c>
      <c r="F2" s="3" t="s">
        <v>151</v>
      </c>
    </row>
    <row r="3" spans="1:6" x14ac:dyDescent="0.2">
      <c r="A3" s="29" t="s">
        <v>230</v>
      </c>
      <c r="B3" s="3" t="s">
        <v>228</v>
      </c>
      <c r="C3" s="3" t="s">
        <v>149</v>
      </c>
      <c r="D3" s="3" t="s">
        <v>51</v>
      </c>
      <c r="E3" s="3" t="s">
        <v>229</v>
      </c>
      <c r="F3" s="3" t="s">
        <v>151</v>
      </c>
    </row>
    <row r="4" spans="1:6" x14ac:dyDescent="0.2">
      <c r="A4" s="29" t="s">
        <v>231</v>
      </c>
      <c r="B4" s="3" t="s">
        <v>228</v>
      </c>
      <c r="C4" s="3" t="s">
        <v>149</v>
      </c>
      <c r="D4" s="3" t="s">
        <v>51</v>
      </c>
      <c r="E4" s="3" t="s">
        <v>232</v>
      </c>
      <c r="F4" s="3" t="s">
        <v>151</v>
      </c>
    </row>
    <row r="5" spans="1:6" x14ac:dyDescent="0.2">
      <c r="A5" s="29" t="s">
        <v>233</v>
      </c>
      <c r="B5" s="3" t="s">
        <v>228</v>
      </c>
      <c r="C5" s="3" t="s">
        <v>149</v>
      </c>
      <c r="D5" s="3" t="s">
        <v>51</v>
      </c>
      <c r="E5" s="3" t="s">
        <v>234</v>
      </c>
      <c r="F5" s="3" t="s">
        <v>151</v>
      </c>
    </row>
    <row r="6" spans="1:6" x14ac:dyDescent="0.2">
      <c r="A6" s="29" t="s">
        <v>235</v>
      </c>
      <c r="B6" s="3" t="s">
        <v>228</v>
      </c>
      <c r="C6" s="3" t="s">
        <v>149</v>
      </c>
      <c r="D6" s="3" t="s">
        <v>51</v>
      </c>
      <c r="E6" s="3" t="s">
        <v>236</v>
      </c>
      <c r="F6" s="3" t="s">
        <v>151</v>
      </c>
    </row>
    <row r="7" spans="1:6" x14ac:dyDescent="0.2">
      <c r="A7" s="28" t="s">
        <v>237</v>
      </c>
      <c r="B7" s="3" t="s">
        <v>228</v>
      </c>
      <c r="C7" s="3" t="s">
        <v>149</v>
      </c>
      <c r="D7" s="31" t="s">
        <v>51</v>
      </c>
      <c r="E7" s="31" t="s">
        <v>236</v>
      </c>
      <c r="F7" s="3" t="s">
        <v>151</v>
      </c>
    </row>
    <row r="8" spans="1:6" x14ac:dyDescent="0.2">
      <c r="A8" s="29" t="s">
        <v>238</v>
      </c>
      <c r="B8" s="3" t="s">
        <v>228</v>
      </c>
      <c r="C8" s="3" t="s">
        <v>149</v>
      </c>
      <c r="D8" s="31" t="s">
        <v>51</v>
      </c>
      <c r="E8" s="31" t="s">
        <v>239</v>
      </c>
      <c r="F8" s="3" t="s">
        <v>151</v>
      </c>
    </row>
    <row r="9" spans="1:6" x14ac:dyDescent="0.2">
      <c r="A9" s="29" t="s">
        <v>240</v>
      </c>
      <c r="B9" s="3" t="s">
        <v>228</v>
      </c>
      <c r="C9" s="3" t="s">
        <v>149</v>
      </c>
      <c r="D9" s="31" t="s">
        <v>51</v>
      </c>
      <c r="E9" s="31" t="s">
        <v>234</v>
      </c>
      <c r="F9" s="3" t="s">
        <v>151</v>
      </c>
    </row>
    <row r="10" spans="1:6" x14ac:dyDescent="0.2">
      <c r="A10" s="29" t="s">
        <v>241</v>
      </c>
      <c r="B10" s="3" t="s">
        <v>228</v>
      </c>
      <c r="C10" s="3" t="s">
        <v>149</v>
      </c>
      <c r="D10" s="31" t="s">
        <v>51</v>
      </c>
      <c r="E10" s="31" t="s">
        <v>239</v>
      </c>
      <c r="F10" s="3" t="s">
        <v>151</v>
      </c>
    </row>
    <row r="11" spans="1:6" x14ac:dyDescent="0.2">
      <c r="A11" s="29" t="s">
        <v>242</v>
      </c>
      <c r="B11" s="3" t="s">
        <v>228</v>
      </c>
      <c r="C11" s="3" t="s">
        <v>149</v>
      </c>
      <c r="D11" s="31" t="s">
        <v>51</v>
      </c>
      <c r="E11" s="31" t="s">
        <v>234</v>
      </c>
      <c r="F11" s="3" t="s">
        <v>151</v>
      </c>
    </row>
    <row r="12" spans="1:6" x14ac:dyDescent="0.2">
      <c r="A12" s="29" t="s">
        <v>243</v>
      </c>
      <c r="B12" s="3" t="s">
        <v>228</v>
      </c>
      <c r="C12" s="3" t="s">
        <v>149</v>
      </c>
      <c r="D12" s="31" t="s">
        <v>51</v>
      </c>
      <c r="E12" s="31" t="s">
        <v>244</v>
      </c>
      <c r="F12" s="3" t="s">
        <v>151</v>
      </c>
    </row>
    <row r="13" spans="1:6" x14ac:dyDescent="0.2">
      <c r="A13" s="29" t="s">
        <v>245</v>
      </c>
      <c r="B13" s="3" t="s">
        <v>228</v>
      </c>
      <c r="C13" s="3" t="s">
        <v>149</v>
      </c>
      <c r="D13" s="31" t="s">
        <v>51</v>
      </c>
      <c r="E13" s="31" t="s">
        <v>229</v>
      </c>
      <c r="F13" s="3" t="s">
        <v>151</v>
      </c>
    </row>
    <row r="14" spans="1:6" x14ac:dyDescent="0.2">
      <c r="A14" s="28" t="s">
        <v>246</v>
      </c>
      <c r="B14" s="3" t="s">
        <v>228</v>
      </c>
      <c r="C14" s="3" t="s">
        <v>149</v>
      </c>
      <c r="D14" s="31" t="s">
        <v>51</v>
      </c>
      <c r="E14" s="31" t="s">
        <v>239</v>
      </c>
      <c r="F14" s="3" t="s">
        <v>151</v>
      </c>
    </row>
    <row r="15" spans="1:6" x14ac:dyDescent="0.2">
      <c r="A15" s="29" t="s">
        <v>247</v>
      </c>
      <c r="B15" s="3" t="s">
        <v>228</v>
      </c>
      <c r="C15" s="3" t="s">
        <v>149</v>
      </c>
      <c r="D15" s="31" t="s">
        <v>51</v>
      </c>
      <c r="E15" s="31" t="s">
        <v>248</v>
      </c>
      <c r="F15" s="3" t="s">
        <v>151</v>
      </c>
    </row>
    <row r="16" spans="1:6" x14ac:dyDescent="0.2">
      <c r="A16" s="29" t="s">
        <v>249</v>
      </c>
      <c r="B16" s="3" t="s">
        <v>228</v>
      </c>
      <c r="C16" s="3" t="s">
        <v>149</v>
      </c>
      <c r="D16" s="31" t="s">
        <v>51</v>
      </c>
      <c r="E16" s="31" t="s">
        <v>250</v>
      </c>
      <c r="F16" s="3" t="s">
        <v>151</v>
      </c>
    </row>
    <row r="17" spans="1:6" x14ac:dyDescent="0.2">
      <c r="A17" s="31" t="s">
        <v>251</v>
      </c>
      <c r="B17" s="3" t="s">
        <v>228</v>
      </c>
      <c r="C17" s="3" t="s">
        <v>149</v>
      </c>
      <c r="D17" s="31" t="s">
        <v>51</v>
      </c>
      <c r="E17" s="31" t="s">
        <v>252</v>
      </c>
      <c r="F17" s="3" t="s">
        <v>151</v>
      </c>
    </row>
    <row r="18" spans="1:6" x14ac:dyDescent="0.2">
      <c r="A18" s="29" t="s">
        <v>253</v>
      </c>
      <c r="B18" s="3" t="s">
        <v>228</v>
      </c>
      <c r="C18" s="3" t="s">
        <v>149</v>
      </c>
      <c r="D18" s="31" t="s">
        <v>51</v>
      </c>
      <c r="E18" s="31" t="s">
        <v>254</v>
      </c>
      <c r="F18" s="3" t="s">
        <v>151</v>
      </c>
    </row>
    <row r="19" spans="1:6" x14ac:dyDescent="0.2">
      <c r="A19" s="31" t="s">
        <v>255</v>
      </c>
      <c r="B19" s="3" t="s">
        <v>228</v>
      </c>
      <c r="C19" s="3" t="s">
        <v>149</v>
      </c>
      <c r="D19" s="31" t="s">
        <v>51</v>
      </c>
      <c r="E19" s="31" t="s">
        <v>229</v>
      </c>
      <c r="F19" s="3" t="s">
        <v>151</v>
      </c>
    </row>
    <row r="20" spans="1:6" x14ac:dyDescent="0.2">
      <c r="A20" s="29" t="s">
        <v>256</v>
      </c>
      <c r="B20" s="3" t="s">
        <v>228</v>
      </c>
      <c r="C20" s="3" t="s">
        <v>149</v>
      </c>
      <c r="D20" s="31" t="s">
        <v>51</v>
      </c>
      <c r="E20" s="31" t="s">
        <v>229</v>
      </c>
      <c r="F20" s="3" t="s">
        <v>151</v>
      </c>
    </row>
    <row r="21" spans="1:6" x14ac:dyDescent="0.2">
      <c r="A21" s="29" t="s">
        <v>257</v>
      </c>
      <c r="B21" s="3" t="s">
        <v>228</v>
      </c>
      <c r="C21" s="3" t="s">
        <v>149</v>
      </c>
      <c r="D21" s="31" t="s">
        <v>51</v>
      </c>
      <c r="E21" s="31" t="s">
        <v>234</v>
      </c>
      <c r="F21" s="3" t="s">
        <v>151</v>
      </c>
    </row>
    <row r="22" spans="1:6" x14ac:dyDescent="0.2">
      <c r="A22" s="29" t="s">
        <v>258</v>
      </c>
      <c r="B22" s="3" t="s">
        <v>228</v>
      </c>
      <c r="C22" s="3" t="s">
        <v>149</v>
      </c>
      <c r="D22" s="31" t="s">
        <v>51</v>
      </c>
      <c r="E22" s="31" t="s">
        <v>234</v>
      </c>
      <c r="F22" s="3" t="s">
        <v>151</v>
      </c>
    </row>
    <row r="23" spans="1:6" x14ac:dyDescent="0.2">
      <c r="A23" s="29" t="s">
        <v>259</v>
      </c>
      <c r="B23" s="3" t="s">
        <v>228</v>
      </c>
      <c r="C23" s="3" t="s">
        <v>149</v>
      </c>
      <c r="D23" s="31" t="s">
        <v>51</v>
      </c>
      <c r="E23" s="31" t="s">
        <v>239</v>
      </c>
      <c r="F23" s="3" t="s">
        <v>151</v>
      </c>
    </row>
    <row r="24" spans="1:6" x14ac:dyDescent="0.2">
      <c r="A24" s="29" t="s">
        <v>260</v>
      </c>
      <c r="B24" s="3" t="s">
        <v>228</v>
      </c>
      <c r="C24" s="3" t="s">
        <v>149</v>
      </c>
      <c r="D24" s="31" t="s">
        <v>51</v>
      </c>
      <c r="E24" s="31" t="s">
        <v>250</v>
      </c>
      <c r="F24" s="3" t="s">
        <v>151</v>
      </c>
    </row>
    <row r="25" spans="1:6" x14ac:dyDescent="0.2">
      <c r="A25" s="31" t="s">
        <v>261</v>
      </c>
      <c r="B25" s="3" t="s">
        <v>228</v>
      </c>
      <c r="C25" s="3" t="s">
        <v>149</v>
      </c>
      <c r="D25" s="31" t="s">
        <v>51</v>
      </c>
      <c r="E25" s="31" t="s">
        <v>234</v>
      </c>
      <c r="F25" s="3" t="s">
        <v>151</v>
      </c>
    </row>
    <row r="26" spans="1:6" x14ac:dyDescent="0.2">
      <c r="A26" s="31" t="s">
        <v>262</v>
      </c>
      <c r="B26" s="3" t="s">
        <v>228</v>
      </c>
      <c r="C26" s="3" t="s">
        <v>149</v>
      </c>
      <c r="D26" s="31" t="s">
        <v>51</v>
      </c>
      <c r="E26" s="31" t="s">
        <v>250</v>
      </c>
      <c r="F26" s="3" t="s">
        <v>151</v>
      </c>
    </row>
    <row r="27" spans="1:6" x14ac:dyDescent="0.2">
      <c r="A27" s="29" t="s">
        <v>263</v>
      </c>
      <c r="B27" s="3" t="s">
        <v>228</v>
      </c>
      <c r="C27" s="3" t="s">
        <v>149</v>
      </c>
      <c r="D27" s="31" t="s">
        <v>51</v>
      </c>
      <c r="E27" s="31" t="s">
        <v>248</v>
      </c>
      <c r="F27" s="3" t="s">
        <v>151</v>
      </c>
    </row>
    <row r="28" spans="1:6" x14ac:dyDescent="0.2">
      <c r="A28" s="28" t="s">
        <v>264</v>
      </c>
      <c r="B28" s="3" t="s">
        <v>228</v>
      </c>
      <c r="C28" s="3" t="s">
        <v>149</v>
      </c>
      <c r="D28" s="31" t="s">
        <v>51</v>
      </c>
      <c r="E28" s="31" t="s">
        <v>248</v>
      </c>
      <c r="F28" s="3" t="s">
        <v>151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5"/>
  <sheetViews>
    <sheetView workbookViewId="0"/>
  </sheetViews>
  <sheetFormatPr defaultColWidth="12.5703125" defaultRowHeight="15.75" customHeight="1" x14ac:dyDescent="0.2"/>
  <cols>
    <col min="1" max="1" width="40.5703125" customWidth="1"/>
    <col min="2" max="4" width="23.7109375" customWidth="1"/>
    <col min="5" max="5" width="25.85546875" customWidth="1"/>
  </cols>
  <sheetData>
    <row r="1" spans="1:6" x14ac:dyDescent="0.2">
      <c r="A1" s="21" t="s">
        <v>0</v>
      </c>
      <c r="B1" s="21" t="s">
        <v>1</v>
      </c>
      <c r="C1" s="21" t="s">
        <v>2</v>
      </c>
      <c r="D1" s="21" t="s">
        <v>530</v>
      </c>
      <c r="E1" s="21" t="s">
        <v>505</v>
      </c>
      <c r="F1" s="21" t="s">
        <v>5</v>
      </c>
    </row>
    <row r="2" spans="1:6" x14ac:dyDescent="0.2">
      <c r="A2" s="4" t="s">
        <v>265</v>
      </c>
      <c r="B2" s="3" t="s">
        <v>266</v>
      </c>
      <c r="C2" s="3" t="s">
        <v>149</v>
      </c>
      <c r="D2" s="13" t="s">
        <v>267</v>
      </c>
      <c r="E2" s="13" t="s">
        <v>268</v>
      </c>
      <c r="F2" s="13"/>
    </row>
    <row r="3" spans="1:6" x14ac:dyDescent="0.2">
      <c r="A3" s="4" t="s">
        <v>269</v>
      </c>
      <c r="B3" s="3" t="s">
        <v>266</v>
      </c>
      <c r="C3" s="3" t="s">
        <v>149</v>
      </c>
      <c r="D3" s="13" t="s">
        <v>267</v>
      </c>
      <c r="E3" s="13" t="s">
        <v>268</v>
      </c>
      <c r="F3" s="13"/>
    </row>
    <row r="4" spans="1:6" x14ac:dyDescent="0.2">
      <c r="A4" s="14" t="s">
        <v>257</v>
      </c>
      <c r="B4" s="3" t="s">
        <v>266</v>
      </c>
      <c r="C4" s="3" t="s">
        <v>149</v>
      </c>
      <c r="D4" s="13" t="s">
        <v>267</v>
      </c>
      <c r="E4" s="13" t="s">
        <v>268</v>
      </c>
      <c r="F4" s="13"/>
    </row>
    <row r="5" spans="1:6" x14ac:dyDescent="0.2">
      <c r="A5" s="14" t="s">
        <v>270</v>
      </c>
      <c r="B5" s="3" t="s">
        <v>266</v>
      </c>
      <c r="C5" s="3" t="s">
        <v>149</v>
      </c>
      <c r="D5" s="13" t="s">
        <v>267</v>
      </c>
      <c r="E5" s="13" t="s">
        <v>271</v>
      </c>
      <c r="F5"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Oferta académica</vt:lpstr>
      <vt:lpstr>Carreras profesionales</vt:lpstr>
      <vt:lpstr>Maestrías</vt:lpstr>
      <vt:lpstr>Doctorados</vt:lpstr>
      <vt:lpstr>Especialidad</vt:lpstr>
      <vt:lpstr>Certificaciones</vt:lpstr>
      <vt:lpstr>Diplomados</vt:lpstr>
      <vt:lpstr>Seminarios</vt:lpstr>
      <vt:lpstr>Talleres</vt:lpstr>
      <vt:lpstr>Boot Camp</vt:lpstr>
      <vt:lpstr>Cursos</vt:lpstr>
      <vt:lpstr>Trayectoria Flexible</vt:lpstr>
      <vt:lpstr>Preguntas frecuentes</vt:lpstr>
      <vt:lpstr>Centro de Idiomas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Fernando Maytorena</cp:lastModifiedBy>
  <dcterms:created xsi:type="dcterms:W3CDTF">2023-06-11T01:07:43Z</dcterms:created>
  <dcterms:modified xsi:type="dcterms:W3CDTF">2023-06-11T01:07:43Z</dcterms:modified>
</cp:coreProperties>
</file>