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32E0C53C-8A7A-489A-8232-1FF815EB54DF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SERV. PREVENTIVOS" sheetId="1" r:id="rId1"/>
    <sheet name="LLANTAS" sheetId="2" r:id="rId2"/>
    <sheet name="SIST ELECT" sheetId="3" r:id="rId3"/>
    <sheet name="FRENOS" sheetId="4" r:id="rId4"/>
    <sheet name="LAVADOS" sheetId="5" r:id="rId5"/>
    <sheet name="MOTOR" sheetId="6" r:id="rId6"/>
    <sheet name="TRANSMISION" sheetId="7" r:id="rId7"/>
    <sheet name="DIFERENCIAL" sheetId="8" r:id="rId8"/>
    <sheet name="HOJALATERIA" sheetId="9" r:id="rId9"/>
    <sheet name="CONCENTRADO SIN M.O. Y UTILIDA" sheetId="10" r:id="rId10"/>
    <sheet name="CONCENTRADO CON MO + UTILIDAD" sheetId="11" r:id="rId11"/>
    <sheet name="FINAL TOTAL" sheetId="12" r:id="rId12"/>
  </sheets>
  <definedNames>
    <definedName name="_xlnm.Print_Area" localSheetId="11">'FINAL TOTAL'!$B$177:$O$201</definedName>
    <definedName name="_xlnm.Print_Area" localSheetId="0">'SERV. PREVENTIVOS'!$B$2:$J$29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6" i="1" l="1"/>
  <c r="AH26" i="1"/>
  <c r="H26" i="1"/>
  <c r="F26" i="1"/>
  <c r="C26" i="1"/>
  <c r="D122" i="10"/>
  <c r="M121" i="10"/>
  <c r="M121" i="11" s="1"/>
  <c r="I121" i="12" s="1"/>
  <c r="L22" i="11"/>
  <c r="H22" i="12" s="1"/>
  <c r="AH24" i="1"/>
  <c r="D44" i="10"/>
  <c r="M90" i="10"/>
  <c r="M64" i="10"/>
  <c r="C112" i="11"/>
  <c r="C112" i="12" s="1"/>
  <c r="O29" i="1"/>
  <c r="C110" i="11"/>
  <c r="AH13" i="1"/>
  <c r="D131" i="10"/>
  <c r="D131" i="11" s="1"/>
  <c r="Z29" i="1"/>
  <c r="M33" i="10"/>
  <c r="AF29" i="1"/>
  <c r="V29" i="1"/>
  <c r="AH10" i="1"/>
  <c r="U29" i="1"/>
  <c r="C33" i="11"/>
  <c r="L131" i="11"/>
  <c r="H131" i="12" s="1"/>
  <c r="L35" i="11"/>
  <c r="C11" i="11"/>
  <c r="D110" i="10"/>
  <c r="I110" i="10" s="1"/>
  <c r="K183" i="10" s="1"/>
  <c r="AH16" i="1"/>
  <c r="C87" i="11"/>
  <c r="AH17" i="1"/>
  <c r="AA29" i="1"/>
  <c r="AG19" i="1"/>
  <c r="AH19" i="1"/>
  <c r="L140" i="11"/>
  <c r="H140" i="12" s="1"/>
  <c r="D140" i="10"/>
  <c r="AG23" i="1"/>
  <c r="D94" i="10"/>
  <c r="H45" i="12"/>
  <c r="M22" i="10"/>
  <c r="M22" i="11" s="1"/>
  <c r="C48" i="11"/>
  <c r="M48" i="10"/>
  <c r="L146" i="11"/>
  <c r="D146" i="10"/>
  <c r="C47" i="11"/>
  <c r="C47" i="12" s="1"/>
  <c r="C72" i="11"/>
  <c r="L145" i="11"/>
  <c r="H145" i="12" s="1"/>
  <c r="M145" i="10"/>
  <c r="M145" i="11" s="1"/>
  <c r="D214" i="12"/>
  <c r="E214" i="12"/>
  <c r="F214" i="12"/>
  <c r="G214" i="12"/>
  <c r="H214" i="12"/>
  <c r="I214" i="12"/>
  <c r="J214" i="12"/>
  <c r="K214" i="12"/>
  <c r="L214" i="12"/>
  <c r="M214" i="12"/>
  <c r="N214" i="12"/>
  <c r="C214" i="12"/>
  <c r="O213" i="12"/>
  <c r="O212" i="12"/>
  <c r="C6" i="11"/>
  <c r="C6" i="12" s="1"/>
  <c r="H6" i="11"/>
  <c r="L6" i="11"/>
  <c r="H6" i="12" s="1"/>
  <c r="Q6" i="11"/>
  <c r="C7" i="11"/>
  <c r="H7" i="11"/>
  <c r="L7" i="11"/>
  <c r="Q7" i="11"/>
  <c r="H8" i="11"/>
  <c r="L8" i="11"/>
  <c r="R8" i="11" s="1"/>
  <c r="D180" i="11" s="1"/>
  <c r="Q8" i="11"/>
  <c r="H9" i="11"/>
  <c r="L9" i="11"/>
  <c r="Q9" i="11"/>
  <c r="C10" i="11"/>
  <c r="C10" i="12" s="1"/>
  <c r="H10" i="11"/>
  <c r="L10" i="11"/>
  <c r="H10" i="12" s="1"/>
  <c r="Q10" i="11"/>
  <c r="H11" i="11"/>
  <c r="L11" i="11"/>
  <c r="Q11" i="11"/>
  <c r="H12" i="11"/>
  <c r="L12" i="11"/>
  <c r="H12" i="12" s="1"/>
  <c r="Q12" i="11"/>
  <c r="C13" i="11"/>
  <c r="C13" i="12" s="1"/>
  <c r="H13" i="11"/>
  <c r="L13" i="11"/>
  <c r="H13" i="12" s="1"/>
  <c r="Q13" i="11"/>
  <c r="C14" i="11"/>
  <c r="H14" i="11"/>
  <c r="L14" i="11"/>
  <c r="Q14" i="11"/>
  <c r="H162" i="11" s="1"/>
  <c r="C15" i="11"/>
  <c r="C15" i="12" s="1"/>
  <c r="H15" i="11"/>
  <c r="L15" i="11"/>
  <c r="H15" i="12" s="1"/>
  <c r="Q15" i="11"/>
  <c r="C16" i="11"/>
  <c r="H16" i="11"/>
  <c r="L16" i="11"/>
  <c r="H16" i="12" s="1"/>
  <c r="Q16" i="11"/>
  <c r="C17" i="11"/>
  <c r="C17" i="12" s="1"/>
  <c r="H17" i="11"/>
  <c r="L17" i="11"/>
  <c r="H17" i="12" s="1"/>
  <c r="Q17" i="11"/>
  <c r="C18" i="11"/>
  <c r="H18" i="11"/>
  <c r="L18" i="11"/>
  <c r="H18" i="12" s="1"/>
  <c r="Q18" i="11"/>
  <c r="H166" i="11" s="1"/>
  <c r="C19" i="11"/>
  <c r="C19" i="12" s="1"/>
  <c r="H19" i="11"/>
  <c r="L19" i="11"/>
  <c r="Q19" i="11"/>
  <c r="C20" i="11"/>
  <c r="H20" i="11"/>
  <c r="Q20" i="11"/>
  <c r="H168" i="11" s="1"/>
  <c r="C21" i="11"/>
  <c r="H21" i="11"/>
  <c r="H169" i="11" s="1"/>
  <c r="L21" i="11"/>
  <c r="H21" i="12" s="1"/>
  <c r="Q21" i="11"/>
  <c r="H22" i="11"/>
  <c r="Q22" i="11"/>
  <c r="C23" i="11"/>
  <c r="C23" i="12" s="1"/>
  <c r="H23" i="11"/>
  <c r="H171" i="11" s="1"/>
  <c r="L23" i="11"/>
  <c r="Q23" i="11"/>
  <c r="C24" i="11"/>
  <c r="C24" i="12" s="1"/>
  <c r="H24" i="11"/>
  <c r="Q24" i="11"/>
  <c r="E25" i="11"/>
  <c r="N25" i="11"/>
  <c r="H31" i="11"/>
  <c r="H154" i="11" s="1"/>
  <c r="Q31" i="11"/>
  <c r="C32" i="11"/>
  <c r="H32" i="11"/>
  <c r="L32" i="11"/>
  <c r="Q32" i="11"/>
  <c r="E33" i="11"/>
  <c r="E156" i="11" s="1"/>
  <c r="H33" i="11"/>
  <c r="Q33" i="11"/>
  <c r="C34" i="11"/>
  <c r="H34" i="11"/>
  <c r="L34" i="11"/>
  <c r="N34" i="11"/>
  <c r="Q34" i="11"/>
  <c r="H35" i="11"/>
  <c r="N35" i="11"/>
  <c r="E158" i="11" s="1"/>
  <c r="Q35" i="11"/>
  <c r="H36" i="11"/>
  <c r="Q36" i="11"/>
  <c r="C37" i="11"/>
  <c r="L37" i="11"/>
  <c r="Q37" i="11"/>
  <c r="C38" i="11"/>
  <c r="L38" i="11"/>
  <c r="Q38" i="11"/>
  <c r="Q39" i="11"/>
  <c r="C40" i="11"/>
  <c r="L40" i="11"/>
  <c r="H40" i="12" s="1"/>
  <c r="Q40" i="11"/>
  <c r="C41" i="11"/>
  <c r="H41" i="11"/>
  <c r="L41" i="11"/>
  <c r="H41" i="12" s="1"/>
  <c r="Q41" i="11"/>
  <c r="C42" i="11"/>
  <c r="C42" i="12" s="1"/>
  <c r="H42" i="11"/>
  <c r="L42" i="11"/>
  <c r="Q42" i="11"/>
  <c r="C43" i="11"/>
  <c r="H43" i="11"/>
  <c r="L43" i="11"/>
  <c r="Q43" i="11"/>
  <c r="H44" i="11"/>
  <c r="Q44" i="11"/>
  <c r="C45" i="11"/>
  <c r="I45" i="11" s="1"/>
  <c r="E192" i="11" s="1"/>
  <c r="H45" i="11"/>
  <c r="L45" i="11"/>
  <c r="Q45" i="11"/>
  <c r="C46" i="11"/>
  <c r="H46" i="11"/>
  <c r="L46" i="11"/>
  <c r="Q46" i="11"/>
  <c r="E47" i="11"/>
  <c r="H47" i="11"/>
  <c r="Q47" i="11"/>
  <c r="E48" i="11"/>
  <c r="E171" i="11" s="1"/>
  <c r="H48" i="11"/>
  <c r="N48" i="11"/>
  <c r="Q48" i="11"/>
  <c r="C49" i="11"/>
  <c r="H49" i="11"/>
  <c r="L49" i="11"/>
  <c r="Q49" i="11"/>
  <c r="E50" i="11"/>
  <c r="H56" i="11"/>
  <c r="H75" i="11" s="1"/>
  <c r="L56" i="11"/>
  <c r="Q56" i="11"/>
  <c r="Q75" i="11" s="1"/>
  <c r="C57" i="11"/>
  <c r="E57" i="11"/>
  <c r="H57" i="11"/>
  <c r="L57" i="11"/>
  <c r="H57" i="12" s="1"/>
  <c r="Q57" i="11"/>
  <c r="H58" i="11"/>
  <c r="L58" i="11"/>
  <c r="Q58" i="11"/>
  <c r="C59" i="11"/>
  <c r="L59" i="11"/>
  <c r="H59" i="12" s="1"/>
  <c r="Q59" i="11"/>
  <c r="C60" i="11"/>
  <c r="L60" i="11"/>
  <c r="Q60" i="11"/>
  <c r="L61" i="11"/>
  <c r="Q61" i="11"/>
  <c r="C62" i="11"/>
  <c r="L62" i="11"/>
  <c r="H62" i="12" s="1"/>
  <c r="Q62" i="11"/>
  <c r="C63" i="11"/>
  <c r="L63" i="11"/>
  <c r="Q63" i="11"/>
  <c r="C64" i="11"/>
  <c r="Q64" i="11"/>
  <c r="C65" i="11"/>
  <c r="L65" i="11"/>
  <c r="H65" i="12" s="1"/>
  <c r="Q65" i="11"/>
  <c r="C66" i="11"/>
  <c r="C66" i="12" s="1"/>
  <c r="L66" i="11"/>
  <c r="Q66" i="11"/>
  <c r="L67" i="11"/>
  <c r="Q67" i="11"/>
  <c r="L68" i="11"/>
  <c r="Q68" i="11"/>
  <c r="C69" i="11"/>
  <c r="L69" i="11"/>
  <c r="Q69" i="11"/>
  <c r="C70" i="11"/>
  <c r="Q70" i="11"/>
  <c r="C71" i="11"/>
  <c r="C71" i="12" s="1"/>
  <c r="L71" i="11"/>
  <c r="Q71" i="11"/>
  <c r="Q72" i="11"/>
  <c r="H73" i="11"/>
  <c r="L73" i="11"/>
  <c r="Q73" i="11"/>
  <c r="C74" i="11"/>
  <c r="E74" i="11"/>
  <c r="E75" i="11" s="1"/>
  <c r="H74" i="11"/>
  <c r="L74" i="11"/>
  <c r="H74" i="12" s="1"/>
  <c r="Q74" i="11"/>
  <c r="L81" i="11"/>
  <c r="Q81" i="11"/>
  <c r="L82" i="11"/>
  <c r="H82" i="12" s="1"/>
  <c r="Q82" i="11"/>
  <c r="L83" i="11"/>
  <c r="H83" i="12" s="1"/>
  <c r="Q83" i="11"/>
  <c r="C84" i="11"/>
  <c r="C84" i="12" s="1"/>
  <c r="Q84" i="11"/>
  <c r="C85" i="11"/>
  <c r="Q85" i="11"/>
  <c r="L86" i="11"/>
  <c r="Q86" i="11"/>
  <c r="L87" i="11"/>
  <c r="Q87" i="11"/>
  <c r="L88" i="11"/>
  <c r="Q88" i="11"/>
  <c r="C89" i="11"/>
  <c r="L89" i="11"/>
  <c r="Q89" i="11"/>
  <c r="C90" i="11"/>
  <c r="Q90" i="11"/>
  <c r="C91" i="11"/>
  <c r="L91" i="11"/>
  <c r="H91" i="12" s="1"/>
  <c r="Q91" i="11"/>
  <c r="C92" i="11"/>
  <c r="L92" i="11"/>
  <c r="Q92" i="11"/>
  <c r="C93" i="11"/>
  <c r="L93" i="11"/>
  <c r="O93" i="11"/>
  <c r="Q93" i="11"/>
  <c r="L94" i="11"/>
  <c r="H94" i="12" s="1"/>
  <c r="Q94" i="11"/>
  <c r="C95" i="11"/>
  <c r="L95" i="11"/>
  <c r="H95" i="12" s="1"/>
  <c r="Q95" i="11"/>
  <c r="C96" i="11"/>
  <c r="I96" i="11" s="1"/>
  <c r="I193" i="11" s="1"/>
  <c r="L96" i="11"/>
  <c r="Q96" i="11"/>
  <c r="E97" i="11"/>
  <c r="E100" i="11"/>
  <c r="H97" i="11"/>
  <c r="L97" i="11"/>
  <c r="H97" i="12" s="1"/>
  <c r="Q97" i="11"/>
  <c r="E98" i="11"/>
  <c r="H98" i="11"/>
  <c r="L98" i="11"/>
  <c r="Q98" i="11"/>
  <c r="C99" i="11"/>
  <c r="H99" i="11"/>
  <c r="H100" i="11"/>
  <c r="L99" i="11"/>
  <c r="Q99" i="11"/>
  <c r="N100" i="11"/>
  <c r="H105" i="11"/>
  <c r="L105" i="11"/>
  <c r="H105" i="12" s="1"/>
  <c r="Q105" i="11"/>
  <c r="H106" i="11"/>
  <c r="Q106" i="11"/>
  <c r="H107" i="11"/>
  <c r="L107" i="11"/>
  <c r="H107" i="12" s="1"/>
  <c r="Q107" i="11"/>
  <c r="C108" i="11"/>
  <c r="C108" i="12" s="1"/>
  <c r="H108" i="11"/>
  <c r="Q108" i="11"/>
  <c r="C109" i="11"/>
  <c r="H109" i="11"/>
  <c r="L109" i="11"/>
  <c r="Q109" i="11"/>
  <c r="H110" i="11"/>
  <c r="L110" i="11"/>
  <c r="Q110" i="11"/>
  <c r="H111" i="11"/>
  <c r="L111" i="11"/>
  <c r="H111" i="12" s="1"/>
  <c r="Q111" i="11"/>
  <c r="Q112" i="11"/>
  <c r="C113" i="11"/>
  <c r="L113" i="11"/>
  <c r="Q113" i="11"/>
  <c r="C114" i="11"/>
  <c r="C114" i="12" s="1"/>
  <c r="L114" i="11"/>
  <c r="Q114" i="11"/>
  <c r="H163" i="11" s="1"/>
  <c r="C115" i="11"/>
  <c r="C115" i="12" s="1"/>
  <c r="H115" i="11"/>
  <c r="L115" i="11"/>
  <c r="H115" i="12" s="1"/>
  <c r="Q115" i="11"/>
  <c r="C116" i="11"/>
  <c r="C116" i="12" s="1"/>
  <c r="L116" i="11"/>
  <c r="H116" i="12" s="1"/>
  <c r="Q116" i="11"/>
  <c r="H165" i="11" s="1"/>
  <c r="C117" i="11"/>
  <c r="L117" i="11"/>
  <c r="H117" i="12" s="1"/>
  <c r="Q117" i="11"/>
  <c r="L118" i="11"/>
  <c r="Q118" i="11"/>
  <c r="C119" i="11"/>
  <c r="C119" i="12" s="1"/>
  <c r="Q119" i="11"/>
  <c r="C120" i="11"/>
  <c r="L120" i="11"/>
  <c r="Q120" i="11"/>
  <c r="L121" i="11"/>
  <c r="Q121" i="11"/>
  <c r="L122" i="11"/>
  <c r="Q122" i="11"/>
  <c r="C123" i="11"/>
  <c r="H123" i="11"/>
  <c r="N123" i="11"/>
  <c r="N124" i="11"/>
  <c r="Q123" i="11"/>
  <c r="E124" i="11"/>
  <c r="C129" i="11"/>
  <c r="H129" i="11"/>
  <c r="Q129" i="11"/>
  <c r="H130" i="11"/>
  <c r="L130" i="11"/>
  <c r="Q130" i="11"/>
  <c r="C131" i="11"/>
  <c r="H131" i="11"/>
  <c r="Q131" i="11"/>
  <c r="L132" i="11"/>
  <c r="H132" i="12" s="1"/>
  <c r="Q132" i="11"/>
  <c r="C133" i="11"/>
  <c r="C133" i="12" s="1"/>
  <c r="Q133" i="11"/>
  <c r="C134" i="11"/>
  <c r="C134" i="12" s="1"/>
  <c r="L134" i="11"/>
  <c r="Q134" i="11"/>
  <c r="C135" i="11"/>
  <c r="L135" i="11"/>
  <c r="H135" i="12" s="1"/>
  <c r="Q135" i="11"/>
  <c r="L136" i="11"/>
  <c r="H136" i="12" s="1"/>
  <c r="Q136" i="11"/>
  <c r="C137" i="11"/>
  <c r="C137" i="12" s="1"/>
  <c r="Q137" i="11"/>
  <c r="C138" i="11"/>
  <c r="C138" i="12" s="1"/>
  <c r="L138" i="11"/>
  <c r="Q138" i="11"/>
  <c r="C139" i="11"/>
  <c r="L139" i="11"/>
  <c r="H139" i="12" s="1"/>
  <c r="Q139" i="11"/>
  <c r="C140" i="11"/>
  <c r="C140" i="12" s="1"/>
  <c r="Q140" i="11"/>
  <c r="C141" i="11"/>
  <c r="Q141" i="11"/>
  <c r="C142" i="11"/>
  <c r="C142" i="12" s="1"/>
  <c r="H142" i="11"/>
  <c r="Q142" i="11"/>
  <c r="H143" i="11"/>
  <c r="L143" i="11"/>
  <c r="Q143" i="11"/>
  <c r="C144" i="11"/>
  <c r="C144" i="12" s="1"/>
  <c r="H144" i="11"/>
  <c r="L144" i="11"/>
  <c r="H144" i="12" s="1"/>
  <c r="Q144" i="11"/>
  <c r="C145" i="11"/>
  <c r="C145" i="12" s="1"/>
  <c r="H145" i="11"/>
  <c r="Q145" i="11"/>
  <c r="C146" i="11"/>
  <c r="H146" i="11"/>
  <c r="Q146" i="11"/>
  <c r="H147" i="11"/>
  <c r="L147" i="11"/>
  <c r="Q147" i="11"/>
  <c r="E148" i="11"/>
  <c r="N148" i="11"/>
  <c r="E154" i="11"/>
  <c r="E155" i="11"/>
  <c r="E157" i="11"/>
  <c r="E159" i="11"/>
  <c r="H159" i="11"/>
  <c r="E160" i="11"/>
  <c r="E161" i="11"/>
  <c r="E162" i="11"/>
  <c r="E163" i="11"/>
  <c r="E164" i="11"/>
  <c r="E165" i="11"/>
  <c r="E166" i="11"/>
  <c r="E167" i="11"/>
  <c r="E168" i="11"/>
  <c r="E169" i="11"/>
  <c r="E170" i="11"/>
  <c r="E172" i="11"/>
  <c r="D6" i="10"/>
  <c r="D6" i="11" s="1"/>
  <c r="F6" i="10"/>
  <c r="F6" i="11" s="1"/>
  <c r="G6" i="10"/>
  <c r="G6" i="11"/>
  <c r="M6" i="10"/>
  <c r="M6" i="11" s="1"/>
  <c r="I6" i="12" s="1"/>
  <c r="O6" i="10"/>
  <c r="O6" i="11"/>
  <c r="P6" i="10"/>
  <c r="P6" i="11" s="1"/>
  <c r="D7" i="10"/>
  <c r="F7" i="10"/>
  <c r="F7" i="11"/>
  <c r="G7" i="10"/>
  <c r="G7" i="11" s="1"/>
  <c r="M7" i="10"/>
  <c r="M7" i="11" s="1"/>
  <c r="O7" i="10"/>
  <c r="O7" i="11"/>
  <c r="P7" i="10"/>
  <c r="P7" i="11"/>
  <c r="F8" i="10"/>
  <c r="F8" i="11"/>
  <c r="G8" i="10"/>
  <c r="M8" i="10"/>
  <c r="M8" i="11" s="1"/>
  <c r="I8" i="12" s="1"/>
  <c r="O8" i="10"/>
  <c r="P8" i="10"/>
  <c r="P8" i="11" s="1"/>
  <c r="F9" i="10"/>
  <c r="F9" i="11"/>
  <c r="G9" i="10"/>
  <c r="G9" i="11"/>
  <c r="M9" i="10"/>
  <c r="M9" i="11" s="1"/>
  <c r="R9" i="11" s="1"/>
  <c r="D181" i="11" s="1"/>
  <c r="O9" i="10"/>
  <c r="O9" i="11" s="1"/>
  <c r="P9" i="10"/>
  <c r="P9" i="11"/>
  <c r="D10" i="10"/>
  <c r="D10" i="11"/>
  <c r="F10" i="10"/>
  <c r="F10" i="11"/>
  <c r="G10" i="10"/>
  <c r="G10" i="11" s="1"/>
  <c r="M10" i="10"/>
  <c r="M10" i="11" s="1"/>
  <c r="O10" i="10"/>
  <c r="O10" i="11"/>
  <c r="P10" i="10"/>
  <c r="P10" i="11"/>
  <c r="F11" i="10"/>
  <c r="F11" i="11" s="1"/>
  <c r="G11" i="10"/>
  <c r="G11" i="11" s="1"/>
  <c r="M11" i="10"/>
  <c r="M11" i="11" s="1"/>
  <c r="O11" i="10"/>
  <c r="O11" i="11"/>
  <c r="P11" i="10"/>
  <c r="P11" i="11" s="1"/>
  <c r="F12" i="10"/>
  <c r="F12" i="11"/>
  <c r="G12" i="10"/>
  <c r="M12" i="10"/>
  <c r="M12" i="11" s="1"/>
  <c r="O12" i="10"/>
  <c r="P12" i="10"/>
  <c r="P12" i="11" s="1"/>
  <c r="D13" i="10"/>
  <c r="F13" i="10"/>
  <c r="F13" i="11"/>
  <c r="G13" i="10"/>
  <c r="G13" i="11"/>
  <c r="M13" i="10"/>
  <c r="R13" i="10" s="1"/>
  <c r="D185" i="10" s="1"/>
  <c r="O13" i="10"/>
  <c r="O13" i="11"/>
  <c r="P13" i="10"/>
  <c r="P13" i="11"/>
  <c r="D14" i="10"/>
  <c r="D14" i="11" s="1"/>
  <c r="F14" i="10"/>
  <c r="F14" i="11" s="1"/>
  <c r="G14" i="10"/>
  <c r="G14" i="11" s="1"/>
  <c r="M14" i="10"/>
  <c r="M14" i="11" s="1"/>
  <c r="O14" i="10"/>
  <c r="P14" i="10"/>
  <c r="P14" i="11"/>
  <c r="D15" i="10"/>
  <c r="D15" i="11" s="1"/>
  <c r="D15" i="12" s="1"/>
  <c r="E15" i="12" s="1"/>
  <c r="C188" i="12" s="1"/>
  <c r="F15" i="10"/>
  <c r="F15" i="11" s="1"/>
  <c r="G15" i="10"/>
  <c r="G15" i="11" s="1"/>
  <c r="M15" i="10"/>
  <c r="M15" i="11" s="1"/>
  <c r="O15" i="10"/>
  <c r="O15" i="11" s="1"/>
  <c r="P15" i="10"/>
  <c r="P15" i="11" s="1"/>
  <c r="D16" i="10"/>
  <c r="D16" i="11" s="1"/>
  <c r="F16" i="10"/>
  <c r="F16" i="11"/>
  <c r="G16" i="10"/>
  <c r="M16" i="10"/>
  <c r="M16" i="11" s="1"/>
  <c r="O16" i="10"/>
  <c r="O16" i="11" s="1"/>
  <c r="P16" i="10"/>
  <c r="P16" i="11" s="1"/>
  <c r="D17" i="10"/>
  <c r="F17" i="10"/>
  <c r="F17" i="11"/>
  <c r="G17" i="10"/>
  <c r="G17" i="11"/>
  <c r="M17" i="10"/>
  <c r="O17" i="10"/>
  <c r="O17" i="11"/>
  <c r="P17" i="10"/>
  <c r="P17" i="11"/>
  <c r="D18" i="10"/>
  <c r="D18" i="11" s="1"/>
  <c r="D18" i="12" s="1"/>
  <c r="F18" i="10"/>
  <c r="F18" i="11" s="1"/>
  <c r="G18" i="10"/>
  <c r="G18" i="11" s="1"/>
  <c r="M18" i="10"/>
  <c r="M18" i="11" s="1"/>
  <c r="O18" i="10"/>
  <c r="P18" i="10"/>
  <c r="P18" i="11"/>
  <c r="D19" i="10"/>
  <c r="F19" i="10"/>
  <c r="F19" i="11" s="1"/>
  <c r="G19" i="10"/>
  <c r="G19" i="11" s="1"/>
  <c r="M19" i="10"/>
  <c r="M19" i="11" s="1"/>
  <c r="O19" i="10"/>
  <c r="O19" i="11" s="1"/>
  <c r="P19" i="10"/>
  <c r="P19" i="11" s="1"/>
  <c r="D20" i="10"/>
  <c r="D20" i="11" s="1"/>
  <c r="F20" i="10"/>
  <c r="F20" i="11"/>
  <c r="G20" i="10"/>
  <c r="O20" i="10"/>
  <c r="O20" i="11" s="1"/>
  <c r="P20" i="10"/>
  <c r="P20" i="11" s="1"/>
  <c r="D21" i="10"/>
  <c r="F21" i="10"/>
  <c r="G21" i="10"/>
  <c r="G21" i="11"/>
  <c r="M21" i="10"/>
  <c r="M21" i="11" s="1"/>
  <c r="O21" i="10"/>
  <c r="O21" i="11"/>
  <c r="P21" i="10"/>
  <c r="F22" i="10"/>
  <c r="F22" i="11" s="1"/>
  <c r="G22" i="10"/>
  <c r="O22" i="10"/>
  <c r="O22" i="11" s="1"/>
  <c r="P22" i="10"/>
  <c r="P22" i="11"/>
  <c r="D23" i="10"/>
  <c r="D23" i="11" s="1"/>
  <c r="F23" i="10"/>
  <c r="F23" i="11" s="1"/>
  <c r="G23" i="10"/>
  <c r="G23" i="11"/>
  <c r="M23" i="10"/>
  <c r="O23" i="10"/>
  <c r="O23" i="11" s="1"/>
  <c r="P23" i="10"/>
  <c r="P23" i="11" s="1"/>
  <c r="D24" i="10"/>
  <c r="D24" i="11" s="1"/>
  <c r="D24" i="12" s="1"/>
  <c r="F24" i="10"/>
  <c r="F24" i="11"/>
  <c r="G24" i="10"/>
  <c r="G24" i="11"/>
  <c r="M24" i="10"/>
  <c r="M24" i="11" s="1"/>
  <c r="I24" i="12" s="1"/>
  <c r="O24" i="10"/>
  <c r="P24" i="10"/>
  <c r="P24" i="11" s="1"/>
  <c r="C25" i="10"/>
  <c r="E25" i="10"/>
  <c r="H25" i="10"/>
  <c r="L25" i="10"/>
  <c r="N25" i="10"/>
  <c r="Q25" i="10"/>
  <c r="F31" i="10"/>
  <c r="F31" i="11" s="1"/>
  <c r="G31" i="10"/>
  <c r="O31" i="10"/>
  <c r="P31" i="10"/>
  <c r="P31" i="11" s="1"/>
  <c r="D32" i="10"/>
  <c r="I32" i="10" s="1"/>
  <c r="E179" i="10" s="1"/>
  <c r="F32" i="10"/>
  <c r="F32" i="11" s="1"/>
  <c r="G32" i="10"/>
  <c r="G32" i="11"/>
  <c r="M32" i="10"/>
  <c r="R32" i="10" s="1"/>
  <c r="F179" i="10" s="1"/>
  <c r="O32" i="10"/>
  <c r="O32" i="11"/>
  <c r="P32" i="10"/>
  <c r="P32" i="11"/>
  <c r="F33" i="10"/>
  <c r="F33" i="11" s="1"/>
  <c r="G33" i="10"/>
  <c r="G33" i="11" s="1"/>
  <c r="O33" i="10"/>
  <c r="O33" i="11"/>
  <c r="P33" i="10"/>
  <c r="P33" i="11" s="1"/>
  <c r="D34" i="10"/>
  <c r="D34" i="11" s="1"/>
  <c r="F34" i="10"/>
  <c r="F34" i="11" s="1"/>
  <c r="G34" i="10"/>
  <c r="G34" i="11"/>
  <c r="M34" i="10"/>
  <c r="R34" i="10" s="1"/>
  <c r="O34" i="10"/>
  <c r="O34" i="11"/>
  <c r="P34" i="10"/>
  <c r="P34" i="11" s="1"/>
  <c r="F35" i="10"/>
  <c r="F35" i="11" s="1"/>
  <c r="G35" i="10"/>
  <c r="G35" i="11" s="1"/>
  <c r="O35" i="10"/>
  <c r="O35" i="11" s="1"/>
  <c r="P35" i="10"/>
  <c r="P35" i="11" s="1"/>
  <c r="F36" i="10"/>
  <c r="F36" i="11" s="1"/>
  <c r="G36" i="10"/>
  <c r="O36" i="10"/>
  <c r="O36" i="11" s="1"/>
  <c r="P36" i="10"/>
  <c r="P36" i="11" s="1"/>
  <c r="D37" i="10"/>
  <c r="D37" i="11" s="1"/>
  <c r="F37" i="10"/>
  <c r="F37" i="11" s="1"/>
  <c r="G37" i="10"/>
  <c r="G37" i="11" s="1"/>
  <c r="M37" i="10"/>
  <c r="M37" i="11" s="1"/>
  <c r="I37" i="12" s="1"/>
  <c r="O37" i="10"/>
  <c r="O37" i="11"/>
  <c r="P37" i="10"/>
  <c r="P37" i="11" s="1"/>
  <c r="D38" i="10"/>
  <c r="F38" i="10"/>
  <c r="F38" i="11"/>
  <c r="G38" i="10"/>
  <c r="G38" i="11"/>
  <c r="M38" i="10"/>
  <c r="R38" i="10" s="1"/>
  <c r="F185" i="10" s="1"/>
  <c r="O38" i="10"/>
  <c r="O38" i="11"/>
  <c r="P38" i="10"/>
  <c r="P38" i="11"/>
  <c r="F39" i="10"/>
  <c r="F39" i="11" s="1"/>
  <c r="G39" i="10"/>
  <c r="G39" i="11" s="1"/>
  <c r="O39" i="10"/>
  <c r="O39" i="11" s="1"/>
  <c r="P39" i="10"/>
  <c r="P39" i="11" s="1"/>
  <c r="D40" i="10"/>
  <c r="F40" i="10"/>
  <c r="F40" i="11" s="1"/>
  <c r="G40" i="10"/>
  <c r="G40" i="11"/>
  <c r="M40" i="10"/>
  <c r="O40" i="10"/>
  <c r="O40" i="11"/>
  <c r="P40" i="10"/>
  <c r="P40" i="11" s="1"/>
  <c r="D41" i="10"/>
  <c r="D41" i="11" s="1"/>
  <c r="F41" i="10"/>
  <c r="F41" i="11" s="1"/>
  <c r="G41" i="10"/>
  <c r="G41" i="11"/>
  <c r="M41" i="10"/>
  <c r="M41" i="11" s="1"/>
  <c r="O41" i="10"/>
  <c r="O41" i="11" s="1"/>
  <c r="P41" i="10"/>
  <c r="P41" i="11" s="1"/>
  <c r="D42" i="10"/>
  <c r="F42" i="10"/>
  <c r="F42" i="11"/>
  <c r="G42" i="10"/>
  <c r="G42" i="11"/>
  <c r="M42" i="10"/>
  <c r="R42" i="10" s="1"/>
  <c r="F189" i="10" s="1"/>
  <c r="O42" i="10"/>
  <c r="O42" i="11"/>
  <c r="P42" i="10"/>
  <c r="P42" i="11" s="1"/>
  <c r="D43" i="10"/>
  <c r="D43" i="11" s="1"/>
  <c r="F43" i="10"/>
  <c r="F43" i="11"/>
  <c r="G43" i="10"/>
  <c r="G43" i="11" s="1"/>
  <c r="M43" i="10"/>
  <c r="R43" i="10" s="1"/>
  <c r="F190" i="10" s="1"/>
  <c r="O43" i="10"/>
  <c r="O43" i="11" s="1"/>
  <c r="P43" i="10"/>
  <c r="P43" i="11"/>
  <c r="F44" i="10"/>
  <c r="F44" i="11"/>
  <c r="G44" i="10"/>
  <c r="G44" i="11"/>
  <c r="O44" i="10"/>
  <c r="O44" i="11" s="1"/>
  <c r="P44" i="10"/>
  <c r="P44" i="11"/>
  <c r="D45" i="10"/>
  <c r="F45" i="10"/>
  <c r="F45" i="11" s="1"/>
  <c r="G45" i="10"/>
  <c r="G45" i="11" s="1"/>
  <c r="M45" i="10"/>
  <c r="M45" i="11" s="1"/>
  <c r="R45" i="11" s="1"/>
  <c r="F192" i="11" s="1"/>
  <c r="O45" i="10"/>
  <c r="O45" i="11" s="1"/>
  <c r="P45" i="10"/>
  <c r="P45" i="11" s="1"/>
  <c r="D46" i="10"/>
  <c r="I46" i="10" s="1"/>
  <c r="E193" i="10" s="1"/>
  <c r="F46" i="10"/>
  <c r="F46" i="11" s="1"/>
  <c r="G46" i="10"/>
  <c r="G46" i="11"/>
  <c r="M46" i="10"/>
  <c r="M46" i="11" s="1"/>
  <c r="I46" i="12" s="1"/>
  <c r="O46" i="10"/>
  <c r="O46" i="11" s="1"/>
  <c r="P46" i="10"/>
  <c r="P46" i="11"/>
  <c r="R46" i="10"/>
  <c r="F193" i="10" s="1"/>
  <c r="F47" i="10"/>
  <c r="F47" i="11"/>
  <c r="G47" i="10"/>
  <c r="G47" i="11"/>
  <c r="O47" i="10"/>
  <c r="O47" i="11" s="1"/>
  <c r="P47" i="10"/>
  <c r="P47" i="11"/>
  <c r="F48" i="10"/>
  <c r="F48" i="11" s="1"/>
  <c r="G48" i="10"/>
  <c r="G48" i="11"/>
  <c r="O48" i="10"/>
  <c r="O48" i="11" s="1"/>
  <c r="P48" i="10"/>
  <c r="P48" i="11"/>
  <c r="D49" i="10"/>
  <c r="D49" i="11" s="1"/>
  <c r="D49" i="12" s="1"/>
  <c r="F49" i="10"/>
  <c r="F49" i="11"/>
  <c r="G49" i="10"/>
  <c r="G49" i="11"/>
  <c r="M49" i="10"/>
  <c r="M49" i="11" s="1"/>
  <c r="O49" i="10"/>
  <c r="O49" i="11"/>
  <c r="P49" i="10"/>
  <c r="P49" i="11"/>
  <c r="C50" i="10"/>
  <c r="E50" i="10"/>
  <c r="H50" i="10"/>
  <c r="L50" i="10"/>
  <c r="N50" i="10"/>
  <c r="Q50" i="10"/>
  <c r="F56" i="10"/>
  <c r="F56" i="11"/>
  <c r="G56" i="10"/>
  <c r="M56" i="10"/>
  <c r="M56" i="11" s="1"/>
  <c r="I56" i="12" s="1"/>
  <c r="O56" i="10"/>
  <c r="P56" i="10"/>
  <c r="P56" i="11"/>
  <c r="D57" i="10"/>
  <c r="D57" i="11" s="1"/>
  <c r="D57" i="12" s="1"/>
  <c r="F57" i="10"/>
  <c r="F57" i="11" s="1"/>
  <c r="G57" i="10"/>
  <c r="G57" i="11"/>
  <c r="M57" i="10"/>
  <c r="O57" i="10"/>
  <c r="O57" i="11" s="1"/>
  <c r="P57" i="10"/>
  <c r="P57" i="11" s="1"/>
  <c r="F58" i="10"/>
  <c r="F58" i="11"/>
  <c r="G58" i="10"/>
  <c r="G58" i="11"/>
  <c r="M58" i="10"/>
  <c r="M58" i="11" s="1"/>
  <c r="O58" i="10"/>
  <c r="O58" i="11"/>
  <c r="P58" i="10"/>
  <c r="P58" i="11"/>
  <c r="D59" i="10"/>
  <c r="D59" i="11" s="1"/>
  <c r="F59" i="10"/>
  <c r="F59" i="11" s="1"/>
  <c r="G59" i="10"/>
  <c r="G59" i="11" s="1"/>
  <c r="M59" i="10"/>
  <c r="M59" i="11" s="1"/>
  <c r="O59" i="10"/>
  <c r="P59" i="10"/>
  <c r="D60" i="10"/>
  <c r="D60" i="11" s="1"/>
  <c r="I60" i="11" s="1"/>
  <c r="G182" i="11" s="1"/>
  <c r="F60" i="10"/>
  <c r="F60" i="11"/>
  <c r="G60" i="10"/>
  <c r="G60" i="11"/>
  <c r="M60" i="10"/>
  <c r="M60" i="11" s="1"/>
  <c r="O60" i="10"/>
  <c r="O60" i="11"/>
  <c r="P60" i="10"/>
  <c r="P60" i="11"/>
  <c r="F61" i="10"/>
  <c r="F61" i="11"/>
  <c r="G61" i="10"/>
  <c r="G61" i="11"/>
  <c r="M61" i="10"/>
  <c r="M61" i="11" s="1"/>
  <c r="I61" i="12" s="1"/>
  <c r="O61" i="10"/>
  <c r="O61" i="11"/>
  <c r="P61" i="10"/>
  <c r="P61" i="11" s="1"/>
  <c r="D62" i="10"/>
  <c r="D62" i="11" s="1"/>
  <c r="F62" i="10"/>
  <c r="F62" i="11"/>
  <c r="G62" i="10"/>
  <c r="G62" i="11"/>
  <c r="M62" i="10"/>
  <c r="M62" i="11" s="1"/>
  <c r="I62" i="12" s="1"/>
  <c r="O62" i="10"/>
  <c r="O62" i="11" s="1"/>
  <c r="P62" i="10"/>
  <c r="P62" i="11"/>
  <c r="D63" i="10"/>
  <c r="F63" i="10"/>
  <c r="G63" i="10"/>
  <c r="G63" i="11"/>
  <c r="M63" i="10"/>
  <c r="R63" i="10" s="1"/>
  <c r="H185" i="10" s="1"/>
  <c r="O63" i="10"/>
  <c r="O63" i="11"/>
  <c r="P63" i="10"/>
  <c r="P63" i="11"/>
  <c r="D64" i="10"/>
  <c r="D64" i="11" s="1"/>
  <c r="D64" i="12" s="1"/>
  <c r="F64" i="10"/>
  <c r="F64" i="11"/>
  <c r="G64" i="10"/>
  <c r="G64" i="11" s="1"/>
  <c r="O64" i="10"/>
  <c r="O64" i="11" s="1"/>
  <c r="P64" i="10"/>
  <c r="P64" i="11" s="1"/>
  <c r="D65" i="10"/>
  <c r="F65" i="10"/>
  <c r="F65" i="11"/>
  <c r="G65" i="10"/>
  <c r="G65" i="11" s="1"/>
  <c r="M65" i="10"/>
  <c r="R65" i="10" s="1"/>
  <c r="H187" i="10" s="1"/>
  <c r="O65" i="10"/>
  <c r="O65" i="11"/>
  <c r="P65" i="10"/>
  <c r="P65" i="11"/>
  <c r="D66" i="10"/>
  <c r="D66" i="11" s="1"/>
  <c r="F66" i="10"/>
  <c r="F66" i="11" s="1"/>
  <c r="G66" i="10"/>
  <c r="G66" i="11"/>
  <c r="M66" i="10"/>
  <c r="M66" i="11" s="1"/>
  <c r="R66" i="11" s="1"/>
  <c r="H188" i="11" s="1"/>
  <c r="O66" i="10"/>
  <c r="P66" i="10"/>
  <c r="P66" i="11"/>
  <c r="F67" i="10"/>
  <c r="F67" i="11"/>
  <c r="G67" i="10"/>
  <c r="G67" i="11"/>
  <c r="M67" i="10"/>
  <c r="R67" i="10" s="1"/>
  <c r="H189" i="10" s="1"/>
  <c r="O67" i="10"/>
  <c r="O67" i="11"/>
  <c r="P67" i="10"/>
  <c r="P67" i="11"/>
  <c r="F68" i="10"/>
  <c r="F68" i="11"/>
  <c r="G68" i="10"/>
  <c r="G68" i="11" s="1"/>
  <c r="M68" i="10"/>
  <c r="M68" i="11" s="1"/>
  <c r="I68" i="12" s="1"/>
  <c r="O68" i="10"/>
  <c r="O68" i="11"/>
  <c r="P68" i="10"/>
  <c r="P68" i="11"/>
  <c r="D69" i="10"/>
  <c r="F69" i="10"/>
  <c r="F69" i="11"/>
  <c r="G69" i="10"/>
  <c r="G69" i="11"/>
  <c r="M69" i="10"/>
  <c r="M69" i="11" s="1"/>
  <c r="O69" i="10"/>
  <c r="O69" i="11" s="1"/>
  <c r="P69" i="10"/>
  <c r="P69" i="11"/>
  <c r="D70" i="10"/>
  <c r="D70" i="11" s="1"/>
  <c r="F70" i="10"/>
  <c r="F70" i="11" s="1"/>
  <c r="G70" i="10"/>
  <c r="G70" i="11" s="1"/>
  <c r="O70" i="10"/>
  <c r="O70" i="11" s="1"/>
  <c r="P70" i="10"/>
  <c r="P70" i="11"/>
  <c r="D71" i="10"/>
  <c r="F71" i="10"/>
  <c r="F71" i="11" s="1"/>
  <c r="G71" i="10"/>
  <c r="G71" i="11"/>
  <c r="M71" i="10"/>
  <c r="O71" i="10"/>
  <c r="O71" i="11"/>
  <c r="P71" i="10"/>
  <c r="P71" i="11"/>
  <c r="F72" i="10"/>
  <c r="F72" i="11" s="1"/>
  <c r="G72" i="10"/>
  <c r="G72" i="11"/>
  <c r="O72" i="10"/>
  <c r="O72" i="11" s="1"/>
  <c r="P72" i="10"/>
  <c r="P72" i="11" s="1"/>
  <c r="F73" i="10"/>
  <c r="F73" i="11"/>
  <c r="G73" i="10"/>
  <c r="G73" i="11"/>
  <c r="M73" i="10"/>
  <c r="O73" i="10"/>
  <c r="O73" i="11" s="1"/>
  <c r="P73" i="10"/>
  <c r="P73" i="11" s="1"/>
  <c r="F74" i="10"/>
  <c r="F74" i="11" s="1"/>
  <c r="G74" i="10"/>
  <c r="G74" i="11"/>
  <c r="M74" i="10"/>
  <c r="M74" i="11" s="1"/>
  <c r="I74" i="12" s="1"/>
  <c r="O74" i="10"/>
  <c r="O74" i="11"/>
  <c r="P74" i="10"/>
  <c r="P74" i="11" s="1"/>
  <c r="C75" i="10"/>
  <c r="E75" i="10"/>
  <c r="H75" i="10"/>
  <c r="L75" i="10"/>
  <c r="N75" i="10"/>
  <c r="Q75" i="10"/>
  <c r="F81" i="10"/>
  <c r="G81" i="10"/>
  <c r="M81" i="10"/>
  <c r="M81" i="11" s="1"/>
  <c r="R81" i="11" s="1"/>
  <c r="J178" i="11" s="1"/>
  <c r="O81" i="10"/>
  <c r="O81" i="11"/>
  <c r="P81" i="10"/>
  <c r="P81" i="11"/>
  <c r="F82" i="10"/>
  <c r="F82" i="11"/>
  <c r="G82" i="10"/>
  <c r="G82" i="11" s="1"/>
  <c r="M82" i="10"/>
  <c r="M82" i="11" s="1"/>
  <c r="O82" i="10"/>
  <c r="P82" i="10"/>
  <c r="P82" i="11"/>
  <c r="F83" i="10"/>
  <c r="F83" i="11"/>
  <c r="G83" i="10"/>
  <c r="M83" i="10"/>
  <c r="R83" i="10" s="1"/>
  <c r="J180" i="10" s="1"/>
  <c r="O83" i="10"/>
  <c r="O83" i="11"/>
  <c r="P83" i="10"/>
  <c r="P83" i="11" s="1"/>
  <c r="D84" i="10"/>
  <c r="F84" i="10"/>
  <c r="F84" i="11" s="1"/>
  <c r="G84" i="10"/>
  <c r="G84" i="11" s="1"/>
  <c r="O84" i="10"/>
  <c r="O84" i="11" s="1"/>
  <c r="P84" i="10"/>
  <c r="P84" i="11"/>
  <c r="D85" i="10"/>
  <c r="D85" i="11" s="1"/>
  <c r="D85" i="12" s="1"/>
  <c r="F85" i="10"/>
  <c r="F85" i="11" s="1"/>
  <c r="G85" i="10"/>
  <c r="G85" i="11" s="1"/>
  <c r="O85" i="10"/>
  <c r="O85" i="11"/>
  <c r="P85" i="10"/>
  <c r="P85" i="11"/>
  <c r="F86" i="10"/>
  <c r="G86" i="10"/>
  <c r="G86" i="11" s="1"/>
  <c r="M86" i="10"/>
  <c r="M86" i="11" s="1"/>
  <c r="I86" i="12" s="1"/>
  <c r="O86" i="10"/>
  <c r="O86" i="11"/>
  <c r="P86" i="10"/>
  <c r="P86" i="11" s="1"/>
  <c r="F87" i="10"/>
  <c r="F87" i="11"/>
  <c r="G87" i="10"/>
  <c r="G87" i="11"/>
  <c r="M87" i="10"/>
  <c r="M87" i="11" s="1"/>
  <c r="I87" i="12" s="1"/>
  <c r="O87" i="10"/>
  <c r="O87" i="11"/>
  <c r="P87" i="10"/>
  <c r="P87" i="11"/>
  <c r="F88" i="10"/>
  <c r="F88" i="11"/>
  <c r="G88" i="10"/>
  <c r="G88" i="11" s="1"/>
  <c r="M88" i="10"/>
  <c r="M88" i="11" s="1"/>
  <c r="O88" i="10"/>
  <c r="O88" i="11"/>
  <c r="P88" i="10"/>
  <c r="P88" i="11"/>
  <c r="D89" i="10"/>
  <c r="D89" i="11" s="1"/>
  <c r="I89" i="11" s="1"/>
  <c r="I186" i="11" s="1"/>
  <c r="F89" i="10"/>
  <c r="F89" i="11"/>
  <c r="G89" i="10"/>
  <c r="G89" i="11"/>
  <c r="M89" i="10"/>
  <c r="M89" i="11" s="1"/>
  <c r="I89" i="12" s="1"/>
  <c r="O89" i="10"/>
  <c r="O89" i="11"/>
  <c r="P89" i="10"/>
  <c r="P89" i="11"/>
  <c r="D90" i="10"/>
  <c r="I90" i="10" s="1"/>
  <c r="I187" i="10" s="1"/>
  <c r="F90" i="10"/>
  <c r="F90" i="11" s="1"/>
  <c r="G90" i="10"/>
  <c r="G90" i="11" s="1"/>
  <c r="O90" i="10"/>
  <c r="O90" i="11" s="1"/>
  <c r="P90" i="10"/>
  <c r="P90" i="11"/>
  <c r="F91" i="10"/>
  <c r="F91" i="11" s="1"/>
  <c r="G91" i="10"/>
  <c r="G91" i="11" s="1"/>
  <c r="M91" i="10"/>
  <c r="M91" i="11" s="1"/>
  <c r="O91" i="10"/>
  <c r="O91" i="11"/>
  <c r="P91" i="10"/>
  <c r="P91" i="11"/>
  <c r="D92" i="10"/>
  <c r="D92" i="11" s="1"/>
  <c r="F92" i="10"/>
  <c r="F92" i="11"/>
  <c r="G92" i="10"/>
  <c r="G92" i="11"/>
  <c r="M92" i="10"/>
  <c r="R92" i="10" s="1"/>
  <c r="J189" i="10" s="1"/>
  <c r="O92" i="10"/>
  <c r="O92" i="11"/>
  <c r="P92" i="10"/>
  <c r="P92" i="11"/>
  <c r="D93" i="10"/>
  <c r="D93" i="11" s="1"/>
  <c r="I93" i="11" s="1"/>
  <c r="I190" i="11" s="1"/>
  <c r="F93" i="10"/>
  <c r="F93" i="11" s="1"/>
  <c r="G93" i="10"/>
  <c r="G93" i="11" s="1"/>
  <c r="M93" i="10"/>
  <c r="M93" i="11" s="1"/>
  <c r="I93" i="12" s="1"/>
  <c r="P93" i="10"/>
  <c r="P93" i="11"/>
  <c r="F94" i="10"/>
  <c r="G94" i="10"/>
  <c r="G94" i="11"/>
  <c r="M94" i="10"/>
  <c r="M94" i="11"/>
  <c r="O94" i="10"/>
  <c r="O94" i="11" s="1"/>
  <c r="P94" i="10"/>
  <c r="P94" i="11" s="1"/>
  <c r="D95" i="10"/>
  <c r="I95" i="10" s="1"/>
  <c r="I192" i="10" s="1"/>
  <c r="F95" i="10"/>
  <c r="F95" i="11"/>
  <c r="G95" i="10"/>
  <c r="G95" i="11"/>
  <c r="D95" i="12" s="1"/>
  <c r="O95" i="10"/>
  <c r="P95" i="10"/>
  <c r="P95" i="11"/>
  <c r="D96" i="10"/>
  <c r="F96" i="10"/>
  <c r="F96" i="11"/>
  <c r="G96" i="10"/>
  <c r="G96" i="11" s="1"/>
  <c r="D96" i="12" s="1"/>
  <c r="M96" i="10"/>
  <c r="M96" i="11" s="1"/>
  <c r="O96" i="10"/>
  <c r="O96" i="11"/>
  <c r="P96" i="10"/>
  <c r="P96" i="11" s="1"/>
  <c r="F97" i="10"/>
  <c r="F97" i="11" s="1"/>
  <c r="G97" i="10"/>
  <c r="G97" i="11" s="1"/>
  <c r="M97" i="10"/>
  <c r="M97" i="11" s="1"/>
  <c r="O97" i="10"/>
  <c r="P97" i="10"/>
  <c r="P97" i="11" s="1"/>
  <c r="F98" i="10"/>
  <c r="F98" i="11"/>
  <c r="G98" i="10"/>
  <c r="G98" i="11"/>
  <c r="M98" i="10"/>
  <c r="M98" i="11" s="1"/>
  <c r="O98" i="10"/>
  <c r="O98" i="11" s="1"/>
  <c r="P98" i="10"/>
  <c r="P98" i="11"/>
  <c r="D99" i="10"/>
  <c r="D99" i="11" s="1"/>
  <c r="F99" i="10"/>
  <c r="F99" i="11" s="1"/>
  <c r="G99" i="10"/>
  <c r="O99" i="10"/>
  <c r="O99" i="11" s="1"/>
  <c r="P99" i="10"/>
  <c r="P99" i="11"/>
  <c r="C100" i="10"/>
  <c r="E100" i="10"/>
  <c r="H100" i="10"/>
  <c r="L100" i="10"/>
  <c r="N100" i="10"/>
  <c r="Q100" i="10"/>
  <c r="F105" i="10"/>
  <c r="F105" i="11"/>
  <c r="G105" i="10"/>
  <c r="M105" i="10"/>
  <c r="M105" i="11" s="1"/>
  <c r="I105" i="12" s="1"/>
  <c r="O105" i="10"/>
  <c r="P105" i="10"/>
  <c r="F106" i="10"/>
  <c r="F106" i="11"/>
  <c r="G106" i="10"/>
  <c r="G106" i="11"/>
  <c r="O106" i="10"/>
  <c r="P106" i="10"/>
  <c r="P106" i="11"/>
  <c r="F107" i="10"/>
  <c r="F107" i="11"/>
  <c r="G107" i="10"/>
  <c r="G107" i="11"/>
  <c r="M107" i="10"/>
  <c r="M107" i="11" s="1"/>
  <c r="O107" i="10"/>
  <c r="P107" i="10"/>
  <c r="P107" i="11" s="1"/>
  <c r="D108" i="10"/>
  <c r="D108" i="11" s="1"/>
  <c r="D108" i="12" s="1"/>
  <c r="F108" i="10"/>
  <c r="F108" i="11"/>
  <c r="G108" i="10"/>
  <c r="G108" i="11"/>
  <c r="M108" i="10"/>
  <c r="O108" i="10"/>
  <c r="O108" i="11" s="1"/>
  <c r="P108" i="10"/>
  <c r="P108" i="11"/>
  <c r="D109" i="10"/>
  <c r="D109" i="11" s="1"/>
  <c r="F109" i="10"/>
  <c r="F109" i="11" s="1"/>
  <c r="G109" i="10"/>
  <c r="G109" i="11"/>
  <c r="M109" i="10"/>
  <c r="M109" i="11" s="1"/>
  <c r="R109" i="11" s="1"/>
  <c r="L182" i="11" s="1"/>
  <c r="O109" i="10"/>
  <c r="P109" i="10"/>
  <c r="P109" i="11"/>
  <c r="F110" i="10"/>
  <c r="F110" i="11"/>
  <c r="G110" i="10"/>
  <c r="G110" i="11" s="1"/>
  <c r="M110" i="10"/>
  <c r="O110" i="10"/>
  <c r="O110" i="11" s="1"/>
  <c r="P110" i="10"/>
  <c r="P110" i="11"/>
  <c r="F111" i="10"/>
  <c r="F111" i="11" s="1"/>
  <c r="G111" i="10"/>
  <c r="G111" i="11" s="1"/>
  <c r="M111" i="10"/>
  <c r="M111" i="11" s="1"/>
  <c r="O111" i="10"/>
  <c r="P111" i="10"/>
  <c r="P111" i="11"/>
  <c r="F112" i="10"/>
  <c r="G112" i="10"/>
  <c r="G112" i="11" s="1"/>
  <c r="M112" i="10"/>
  <c r="M112" i="11" s="1"/>
  <c r="O112" i="10"/>
  <c r="O112" i="11"/>
  <c r="P112" i="10"/>
  <c r="P112" i="11" s="1"/>
  <c r="D113" i="10"/>
  <c r="F113" i="10"/>
  <c r="F113" i="11" s="1"/>
  <c r="G113" i="10"/>
  <c r="G113" i="11"/>
  <c r="M113" i="10"/>
  <c r="M113" i="11" s="1"/>
  <c r="R113" i="11" s="1"/>
  <c r="L186" i="11" s="1"/>
  <c r="O113" i="10"/>
  <c r="P113" i="10"/>
  <c r="P113" i="11" s="1"/>
  <c r="D114" i="10"/>
  <c r="F114" i="10"/>
  <c r="G114" i="10"/>
  <c r="G114" i="11"/>
  <c r="O114" i="10"/>
  <c r="O114" i="11" s="1"/>
  <c r="P114" i="10"/>
  <c r="P114" i="11" s="1"/>
  <c r="F115" i="10"/>
  <c r="F115" i="11"/>
  <c r="G115" i="10"/>
  <c r="G115" i="11" s="1"/>
  <c r="O115" i="10"/>
  <c r="O115" i="11" s="1"/>
  <c r="P115" i="10"/>
  <c r="P115" i="11" s="1"/>
  <c r="D116" i="10"/>
  <c r="F116" i="10"/>
  <c r="F116" i="11"/>
  <c r="G116" i="10"/>
  <c r="G116" i="11" s="1"/>
  <c r="M116" i="10"/>
  <c r="M116" i="11" s="1"/>
  <c r="O116" i="10"/>
  <c r="O116" i="11"/>
  <c r="P116" i="10"/>
  <c r="P116" i="11"/>
  <c r="D117" i="10"/>
  <c r="D117" i="11" s="1"/>
  <c r="F117" i="10"/>
  <c r="F117" i="11" s="1"/>
  <c r="G117" i="10"/>
  <c r="M117" i="10"/>
  <c r="M117" i="11"/>
  <c r="O117" i="10"/>
  <c r="P117" i="10"/>
  <c r="P117" i="11" s="1"/>
  <c r="F118" i="10"/>
  <c r="F118" i="11" s="1"/>
  <c r="G118" i="10"/>
  <c r="G118" i="11"/>
  <c r="M118" i="10"/>
  <c r="M118" i="11" s="1"/>
  <c r="I118" i="12" s="1"/>
  <c r="O118" i="10"/>
  <c r="O118" i="11" s="1"/>
  <c r="P118" i="10"/>
  <c r="P118" i="11"/>
  <c r="D119" i="10"/>
  <c r="I119" i="10" s="1"/>
  <c r="K192" i="10" s="1"/>
  <c r="F119" i="10"/>
  <c r="F119" i="11" s="1"/>
  <c r="G119" i="10"/>
  <c r="O119" i="10"/>
  <c r="O119" i="11" s="1"/>
  <c r="P119" i="10"/>
  <c r="P119" i="11"/>
  <c r="D120" i="10"/>
  <c r="I120" i="10" s="1"/>
  <c r="K193" i="10" s="1"/>
  <c r="F120" i="10"/>
  <c r="F120" i="11"/>
  <c r="G120" i="10"/>
  <c r="G120" i="11"/>
  <c r="M120" i="10"/>
  <c r="M120" i="11" s="1"/>
  <c r="O120" i="10"/>
  <c r="O120" i="11" s="1"/>
  <c r="P120" i="10"/>
  <c r="P120" i="11" s="1"/>
  <c r="F121" i="10"/>
  <c r="F121" i="11"/>
  <c r="G121" i="10"/>
  <c r="G121" i="11" s="1"/>
  <c r="O121" i="10"/>
  <c r="O121" i="11" s="1"/>
  <c r="P121" i="10"/>
  <c r="F122" i="10"/>
  <c r="F122" i="11"/>
  <c r="G122" i="10"/>
  <c r="M122" i="10"/>
  <c r="O122" i="10"/>
  <c r="O122" i="11" s="1"/>
  <c r="P122" i="10"/>
  <c r="P122" i="11"/>
  <c r="D123" i="10"/>
  <c r="D123" i="11" s="1"/>
  <c r="F123" i="10"/>
  <c r="F123" i="11"/>
  <c r="G123" i="10"/>
  <c r="G123" i="11"/>
  <c r="M123" i="10"/>
  <c r="M123" i="11" s="1"/>
  <c r="O123" i="10"/>
  <c r="O123" i="11" s="1"/>
  <c r="P123" i="10"/>
  <c r="P123" i="11"/>
  <c r="C124" i="10"/>
  <c r="E124" i="10"/>
  <c r="H124" i="10"/>
  <c r="L124" i="10"/>
  <c r="N124" i="10"/>
  <c r="Q124" i="10"/>
  <c r="F129" i="10"/>
  <c r="F129" i="11" s="1"/>
  <c r="G129" i="10"/>
  <c r="G129" i="11"/>
  <c r="O129" i="10"/>
  <c r="P129" i="10"/>
  <c r="D130" i="10"/>
  <c r="D130" i="11" s="1"/>
  <c r="D130" i="12" s="1"/>
  <c r="F130" i="10"/>
  <c r="G130" i="10"/>
  <c r="G130" i="11"/>
  <c r="M130" i="10"/>
  <c r="O130" i="10"/>
  <c r="O130" i="11"/>
  <c r="P130" i="10"/>
  <c r="P130" i="11"/>
  <c r="F131" i="10"/>
  <c r="F131" i="11"/>
  <c r="G131" i="10"/>
  <c r="G131" i="11"/>
  <c r="O131" i="10"/>
  <c r="O131" i="11"/>
  <c r="P131" i="10"/>
  <c r="P131" i="11"/>
  <c r="D132" i="10"/>
  <c r="D132" i="11" s="1"/>
  <c r="F132" i="10"/>
  <c r="G132" i="10"/>
  <c r="G132" i="11" s="1"/>
  <c r="M132" i="10"/>
  <c r="O132" i="10"/>
  <c r="O132" i="11"/>
  <c r="P132" i="10"/>
  <c r="P132" i="11" s="1"/>
  <c r="F133" i="10"/>
  <c r="F133" i="11"/>
  <c r="G133" i="10"/>
  <c r="O133" i="10"/>
  <c r="O133" i="11"/>
  <c r="P133" i="10"/>
  <c r="D134" i="10"/>
  <c r="D134" i="11" s="1"/>
  <c r="F134" i="10"/>
  <c r="G134" i="10"/>
  <c r="G134" i="11"/>
  <c r="M134" i="10"/>
  <c r="R134" i="10" s="1"/>
  <c r="N183" i="10" s="1"/>
  <c r="O134" i="10"/>
  <c r="O134" i="11" s="1"/>
  <c r="P134" i="10"/>
  <c r="P134" i="11" s="1"/>
  <c r="D135" i="10"/>
  <c r="D135" i="11" s="1"/>
  <c r="F135" i="10"/>
  <c r="F135" i="11" s="1"/>
  <c r="G135" i="10"/>
  <c r="G135" i="11" s="1"/>
  <c r="M135" i="10"/>
  <c r="M135" i="11" s="1"/>
  <c r="I135" i="12" s="1"/>
  <c r="O135" i="10"/>
  <c r="O135" i="11" s="1"/>
  <c r="P135" i="10"/>
  <c r="D136" i="10"/>
  <c r="D136" i="11" s="1"/>
  <c r="F136" i="10"/>
  <c r="F136" i="11" s="1"/>
  <c r="G136" i="10"/>
  <c r="G136" i="11"/>
  <c r="M136" i="10"/>
  <c r="R136" i="10" s="1"/>
  <c r="N185" i="10" s="1"/>
  <c r="O136" i="10"/>
  <c r="O136" i="11"/>
  <c r="P136" i="10"/>
  <c r="P136" i="11" s="1"/>
  <c r="F137" i="10"/>
  <c r="F137" i="11" s="1"/>
  <c r="G137" i="10"/>
  <c r="G137" i="11"/>
  <c r="O137" i="10"/>
  <c r="O137" i="11" s="1"/>
  <c r="P137" i="10"/>
  <c r="D138" i="10"/>
  <c r="D138" i="11" s="1"/>
  <c r="I138" i="11" s="1"/>
  <c r="M187" i="11" s="1"/>
  <c r="F138" i="10"/>
  <c r="F138" i="11" s="1"/>
  <c r="G138" i="10"/>
  <c r="G138" i="11"/>
  <c r="M138" i="10"/>
  <c r="O138" i="10"/>
  <c r="O138" i="11" s="1"/>
  <c r="P138" i="10"/>
  <c r="P138" i="11" s="1"/>
  <c r="D139" i="10"/>
  <c r="D139" i="11" s="1"/>
  <c r="F139" i="10"/>
  <c r="F139" i="11"/>
  <c r="G139" i="10"/>
  <c r="G139" i="11" s="1"/>
  <c r="M139" i="10"/>
  <c r="M139" i="11" s="1"/>
  <c r="O139" i="10"/>
  <c r="O139" i="11" s="1"/>
  <c r="P139" i="10"/>
  <c r="F140" i="10"/>
  <c r="G140" i="10"/>
  <c r="G140" i="11" s="1"/>
  <c r="O140" i="10"/>
  <c r="O140" i="11" s="1"/>
  <c r="P140" i="10"/>
  <c r="P148" i="10" s="1"/>
  <c r="F141" i="10"/>
  <c r="F141" i="11" s="1"/>
  <c r="G141" i="10"/>
  <c r="G141" i="11" s="1"/>
  <c r="O141" i="10"/>
  <c r="O141" i="11" s="1"/>
  <c r="P141" i="10"/>
  <c r="P141" i="11"/>
  <c r="F142" i="10"/>
  <c r="F142" i="11" s="1"/>
  <c r="G142" i="10"/>
  <c r="G142" i="11" s="1"/>
  <c r="O142" i="10"/>
  <c r="O142" i="11" s="1"/>
  <c r="P142" i="10"/>
  <c r="P142" i="11" s="1"/>
  <c r="D143" i="10"/>
  <c r="D143" i="11" s="1"/>
  <c r="F143" i="10"/>
  <c r="F143" i="11" s="1"/>
  <c r="G143" i="10"/>
  <c r="G143" i="11" s="1"/>
  <c r="M143" i="10"/>
  <c r="M143" i="11" s="1"/>
  <c r="O143" i="10"/>
  <c r="O143" i="11" s="1"/>
  <c r="P143" i="10"/>
  <c r="D144" i="10"/>
  <c r="F144" i="10"/>
  <c r="G144" i="10"/>
  <c r="G144" i="11"/>
  <c r="M144" i="10"/>
  <c r="M144" i="11" s="1"/>
  <c r="O144" i="10"/>
  <c r="O144" i="11" s="1"/>
  <c r="P144" i="10"/>
  <c r="P144" i="11"/>
  <c r="F145" i="10"/>
  <c r="F145" i="11"/>
  <c r="G145" i="10"/>
  <c r="G145" i="11"/>
  <c r="O145" i="10"/>
  <c r="O145" i="11" s="1"/>
  <c r="P145" i="10"/>
  <c r="P145" i="11"/>
  <c r="F146" i="10"/>
  <c r="G146" i="10"/>
  <c r="G146" i="11"/>
  <c r="O146" i="10"/>
  <c r="O146" i="11"/>
  <c r="P146" i="10"/>
  <c r="P146" i="11" s="1"/>
  <c r="D147" i="10"/>
  <c r="F147" i="10"/>
  <c r="F147" i="11" s="1"/>
  <c r="F172" i="11" s="1"/>
  <c r="G147" i="10"/>
  <c r="G147" i="11"/>
  <c r="M147" i="10"/>
  <c r="M147" i="11" s="1"/>
  <c r="O147" i="10"/>
  <c r="O147" i="11" s="1"/>
  <c r="P147" i="10"/>
  <c r="C148" i="10"/>
  <c r="E148" i="10"/>
  <c r="H148" i="10"/>
  <c r="L148" i="10"/>
  <c r="N148" i="10"/>
  <c r="Q148" i="10"/>
  <c r="C154" i="10"/>
  <c r="E154" i="10"/>
  <c r="H154" i="10"/>
  <c r="C155" i="10"/>
  <c r="E155" i="10"/>
  <c r="G155" i="10"/>
  <c r="H155" i="10"/>
  <c r="C156" i="10"/>
  <c r="E156" i="10"/>
  <c r="H156" i="10"/>
  <c r="C157" i="10"/>
  <c r="E157" i="10"/>
  <c r="H157" i="10"/>
  <c r="C158" i="10"/>
  <c r="E158" i="10"/>
  <c r="H158" i="10"/>
  <c r="C159" i="10"/>
  <c r="E159" i="10"/>
  <c r="H159" i="10"/>
  <c r="C160" i="10"/>
  <c r="E160" i="10"/>
  <c r="C161" i="10"/>
  <c r="E161" i="10"/>
  <c r="G161" i="10"/>
  <c r="H161" i="10"/>
  <c r="C162" i="10"/>
  <c r="E162" i="10"/>
  <c r="H162" i="10"/>
  <c r="C163" i="10"/>
  <c r="E163" i="10"/>
  <c r="C164" i="10"/>
  <c r="E164" i="10"/>
  <c r="C165" i="10"/>
  <c r="E165" i="10"/>
  <c r="H165" i="10"/>
  <c r="C166" i="10"/>
  <c r="E166" i="10"/>
  <c r="H166" i="10"/>
  <c r="C167" i="10"/>
  <c r="E167" i="10"/>
  <c r="H167" i="10"/>
  <c r="C168" i="10"/>
  <c r="E168" i="10"/>
  <c r="H168" i="10"/>
  <c r="C169" i="10"/>
  <c r="E169" i="10"/>
  <c r="H169" i="10"/>
  <c r="C170" i="10"/>
  <c r="E170" i="10"/>
  <c r="H170" i="10"/>
  <c r="C171" i="10"/>
  <c r="E171" i="10"/>
  <c r="H171" i="10"/>
  <c r="C172" i="10"/>
  <c r="E172" i="10"/>
  <c r="H172" i="10"/>
  <c r="F181" i="10"/>
  <c r="B10" i="8"/>
  <c r="D10" i="8"/>
  <c r="AE10" i="8"/>
  <c r="AF10" i="8"/>
  <c r="F10" i="8" s="1"/>
  <c r="B11" i="8"/>
  <c r="D11" i="8"/>
  <c r="AE11" i="8"/>
  <c r="AF11" i="8"/>
  <c r="F11" i="8" s="1"/>
  <c r="B12" i="8"/>
  <c r="D12" i="8"/>
  <c r="AE12" i="8"/>
  <c r="AF12" i="8"/>
  <c r="F12" i="8" s="1"/>
  <c r="P36" i="8" s="1"/>
  <c r="B13" i="8"/>
  <c r="D13" i="8"/>
  <c r="F13" i="8"/>
  <c r="AE13" i="8"/>
  <c r="AF13" i="8"/>
  <c r="B14" i="8"/>
  <c r="D14" i="8"/>
  <c r="AE14" i="8"/>
  <c r="AF14" i="8"/>
  <c r="F14" i="8"/>
  <c r="P38" i="8" s="1"/>
  <c r="B15" i="8"/>
  <c r="D15" i="8"/>
  <c r="F15" i="8"/>
  <c r="P39" i="8" s="1"/>
  <c r="AE15" i="8"/>
  <c r="AF15" i="8"/>
  <c r="B16" i="8"/>
  <c r="D16" i="8"/>
  <c r="AE16" i="8"/>
  <c r="AF16" i="8"/>
  <c r="F16" i="8" s="1"/>
  <c r="P40" i="8" s="1"/>
  <c r="B17" i="8"/>
  <c r="D17" i="8"/>
  <c r="F17" i="8"/>
  <c r="P41" i="8"/>
  <c r="AE17" i="8"/>
  <c r="B18" i="8"/>
  <c r="D18" i="8"/>
  <c r="AE18" i="8"/>
  <c r="AF18" i="8"/>
  <c r="F18" i="8" s="1"/>
  <c r="B19" i="8"/>
  <c r="D19" i="8"/>
  <c r="F19" i="8"/>
  <c r="P42" i="8"/>
  <c r="AE19" i="8"/>
  <c r="AF19" i="8"/>
  <c r="B20" i="8"/>
  <c r="D20" i="8"/>
  <c r="AE20" i="8"/>
  <c r="AF20" i="8"/>
  <c r="F20" i="8"/>
  <c r="P43" i="8"/>
  <c r="B21" i="8"/>
  <c r="D21" i="8"/>
  <c r="AE21" i="8"/>
  <c r="AF21" i="8"/>
  <c r="F21" i="8" s="1"/>
  <c r="P44" i="8" s="1"/>
  <c r="B22" i="8"/>
  <c r="D22" i="8"/>
  <c r="AE22" i="8"/>
  <c r="AF22" i="8"/>
  <c r="F22" i="8"/>
  <c r="B23" i="8"/>
  <c r="D23" i="8"/>
  <c r="F23" i="8"/>
  <c r="P45" i="8" s="1"/>
  <c r="AE23" i="8"/>
  <c r="AF23" i="8"/>
  <c r="B24" i="8"/>
  <c r="D24" i="8"/>
  <c r="AE24" i="8"/>
  <c r="AF24" i="8"/>
  <c r="F24" i="8"/>
  <c r="B25" i="8"/>
  <c r="D25" i="8"/>
  <c r="AE25" i="8"/>
  <c r="AF25" i="8"/>
  <c r="F25" i="8" s="1"/>
  <c r="B26" i="8"/>
  <c r="D26" i="8"/>
  <c r="AE26" i="8"/>
  <c r="AF26" i="8"/>
  <c r="F26" i="8" s="1"/>
  <c r="B27" i="8"/>
  <c r="D27" i="8"/>
  <c r="F27" i="8"/>
  <c r="P46" i="8" s="1"/>
  <c r="AE27" i="8"/>
  <c r="AF27" i="8"/>
  <c r="B28" i="8"/>
  <c r="D28" i="8"/>
  <c r="AE28" i="8"/>
  <c r="AF28" i="8"/>
  <c r="F28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O35" i="8"/>
  <c r="I36" i="8"/>
  <c r="O36" i="8"/>
  <c r="O37" i="8"/>
  <c r="O38" i="8"/>
  <c r="O39" i="8"/>
  <c r="H40" i="8"/>
  <c r="O40" i="8"/>
  <c r="O41" i="8"/>
  <c r="O42" i="8"/>
  <c r="O43" i="8"/>
  <c r="O44" i="8"/>
  <c r="E45" i="8"/>
  <c r="O45" i="8"/>
  <c r="O46" i="8"/>
  <c r="C7" i="12"/>
  <c r="H7" i="12"/>
  <c r="H9" i="12"/>
  <c r="H11" i="12"/>
  <c r="C14" i="12"/>
  <c r="C16" i="12"/>
  <c r="C18" i="12"/>
  <c r="H19" i="12"/>
  <c r="C20" i="12"/>
  <c r="H23" i="12"/>
  <c r="C32" i="12"/>
  <c r="H33" i="12"/>
  <c r="C34" i="12"/>
  <c r="H34" i="12"/>
  <c r="H36" i="12"/>
  <c r="C38" i="12"/>
  <c r="H38" i="12"/>
  <c r="H39" i="12"/>
  <c r="C40" i="12"/>
  <c r="C41" i="12"/>
  <c r="H42" i="12"/>
  <c r="C43" i="12"/>
  <c r="H43" i="12"/>
  <c r="H44" i="12"/>
  <c r="D46" i="12"/>
  <c r="H46" i="12"/>
  <c r="J46" i="12" s="1"/>
  <c r="F194" i="12" s="1"/>
  <c r="H48" i="12"/>
  <c r="C49" i="12"/>
  <c r="H56" i="12"/>
  <c r="C57" i="12"/>
  <c r="H58" i="12"/>
  <c r="C59" i="12"/>
  <c r="C60" i="12"/>
  <c r="H60" i="12"/>
  <c r="H61" i="12"/>
  <c r="C62" i="12"/>
  <c r="D62" i="12"/>
  <c r="C63" i="12"/>
  <c r="H63" i="12"/>
  <c r="C64" i="12"/>
  <c r="C65" i="12"/>
  <c r="E66" i="12"/>
  <c r="G189" i="12" s="1"/>
  <c r="D66" i="12"/>
  <c r="H66" i="12"/>
  <c r="H67" i="12"/>
  <c r="H68" i="12"/>
  <c r="H69" i="12"/>
  <c r="H71" i="12"/>
  <c r="H73" i="12"/>
  <c r="C74" i="12"/>
  <c r="H81" i="12"/>
  <c r="C85" i="12"/>
  <c r="H87" i="12"/>
  <c r="J87" i="12" s="1"/>
  <c r="J185" i="12" s="1"/>
  <c r="C89" i="12"/>
  <c r="H89" i="12"/>
  <c r="C90" i="12"/>
  <c r="C91" i="12"/>
  <c r="C92" i="12"/>
  <c r="C93" i="12"/>
  <c r="H93" i="12"/>
  <c r="J93" i="12" s="1"/>
  <c r="J191" i="12" s="1"/>
  <c r="C95" i="12"/>
  <c r="E95" i="12" s="1"/>
  <c r="I193" i="12" s="1"/>
  <c r="H96" i="12"/>
  <c r="I96" i="12"/>
  <c r="H98" i="12"/>
  <c r="C99" i="12"/>
  <c r="H99" i="12"/>
  <c r="H109" i="12"/>
  <c r="C113" i="12"/>
  <c r="H113" i="12"/>
  <c r="H114" i="12"/>
  <c r="C117" i="12"/>
  <c r="H118" i="12"/>
  <c r="C120" i="12"/>
  <c r="E120" i="12" s="1"/>
  <c r="K194" i="12" s="1"/>
  <c r="D120" i="12"/>
  <c r="H120" i="12"/>
  <c r="H122" i="12"/>
  <c r="C129" i="12"/>
  <c r="H130" i="12"/>
  <c r="C131" i="12"/>
  <c r="H134" i="12"/>
  <c r="C135" i="12"/>
  <c r="J136" i="12"/>
  <c r="N186" i="12" s="1"/>
  <c r="I136" i="12"/>
  <c r="H138" i="12"/>
  <c r="C139" i="12"/>
  <c r="C141" i="12"/>
  <c r="D143" i="12"/>
  <c r="C146" i="12"/>
  <c r="B10" i="4"/>
  <c r="D10" i="4"/>
  <c r="AE10" i="4"/>
  <c r="AF10" i="4"/>
  <c r="B11" i="4"/>
  <c r="D11" i="4"/>
  <c r="AE11" i="4"/>
  <c r="AF11" i="4"/>
  <c r="F11" i="4" s="1"/>
  <c r="B12" i="4"/>
  <c r="D12" i="4"/>
  <c r="AE12" i="4"/>
  <c r="F12" i="4" s="1"/>
  <c r="J36" i="4" s="1"/>
  <c r="J36" i="8" s="1"/>
  <c r="AF12" i="4"/>
  <c r="B13" i="4"/>
  <c r="D13" i="4"/>
  <c r="AE13" i="4"/>
  <c r="AF13" i="4"/>
  <c r="F13" i="4" s="1"/>
  <c r="J37" i="4" s="1"/>
  <c r="B14" i="4"/>
  <c r="D14" i="4"/>
  <c r="AF14" i="4"/>
  <c r="F14" i="4"/>
  <c r="J38" i="4" s="1"/>
  <c r="J38" i="8" s="1"/>
  <c r="B15" i="4"/>
  <c r="D15" i="4"/>
  <c r="AE15" i="4"/>
  <c r="AF15" i="4"/>
  <c r="F15" i="4" s="1"/>
  <c r="J39" i="4" s="1"/>
  <c r="B16" i="4"/>
  <c r="D16" i="4"/>
  <c r="AE16" i="4"/>
  <c r="AF16" i="4"/>
  <c r="F16" i="4"/>
  <c r="J40" i="4" s="1"/>
  <c r="J40" i="8"/>
  <c r="B17" i="4"/>
  <c r="D17" i="4"/>
  <c r="AE17" i="4"/>
  <c r="AF17" i="4"/>
  <c r="F17" i="4" s="1"/>
  <c r="B18" i="4"/>
  <c r="D18" i="4"/>
  <c r="AE18" i="4"/>
  <c r="AF18" i="4"/>
  <c r="F18" i="4"/>
  <c r="B19" i="4"/>
  <c r="D19" i="4"/>
  <c r="AE19" i="4"/>
  <c r="AF19" i="4"/>
  <c r="F19" i="4" s="1"/>
  <c r="J42" i="4" s="1"/>
  <c r="B20" i="4"/>
  <c r="D20" i="4"/>
  <c r="AE20" i="4"/>
  <c r="AF20" i="4"/>
  <c r="F20" i="4"/>
  <c r="J43" i="4" s="1"/>
  <c r="B21" i="4"/>
  <c r="D21" i="4"/>
  <c r="AE21" i="4"/>
  <c r="F21" i="4"/>
  <c r="J44" i="4" s="1"/>
  <c r="AF21" i="4"/>
  <c r="B22" i="4"/>
  <c r="D22" i="4"/>
  <c r="AE22" i="4"/>
  <c r="AF22" i="4"/>
  <c r="F22" i="4" s="1"/>
  <c r="B23" i="4"/>
  <c r="D23" i="4"/>
  <c r="AE23" i="4"/>
  <c r="AF23" i="4"/>
  <c r="F23" i="4" s="1"/>
  <c r="J45" i="4" s="1"/>
  <c r="B24" i="4"/>
  <c r="D24" i="4"/>
  <c r="AE24" i="4"/>
  <c r="F24" i="4" s="1"/>
  <c r="AF24" i="4"/>
  <c r="B25" i="4"/>
  <c r="D25" i="4"/>
  <c r="AE25" i="4"/>
  <c r="F25" i="4"/>
  <c r="AF25" i="4"/>
  <c r="B26" i="4"/>
  <c r="D26" i="4"/>
  <c r="AE26" i="4"/>
  <c r="AF26" i="4"/>
  <c r="F26" i="4" s="1"/>
  <c r="B27" i="4"/>
  <c r="D27" i="4"/>
  <c r="AE27" i="4"/>
  <c r="AF27" i="4"/>
  <c r="F27" i="4" s="1"/>
  <c r="J46" i="4" s="1"/>
  <c r="J46" i="8" s="1"/>
  <c r="B28" i="4"/>
  <c r="D28" i="4"/>
  <c r="AE28" i="4"/>
  <c r="AF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I35" i="4"/>
  <c r="I35" i="8" s="1"/>
  <c r="I36" i="4"/>
  <c r="I37" i="4"/>
  <c r="I37" i="8" s="1"/>
  <c r="I38" i="4"/>
  <c r="I39" i="4"/>
  <c r="H40" i="4"/>
  <c r="I40" i="4"/>
  <c r="I40" i="8"/>
  <c r="I41" i="4"/>
  <c r="I41" i="8"/>
  <c r="J41" i="4"/>
  <c r="J41" i="6" s="1"/>
  <c r="J41" i="8"/>
  <c r="I42" i="4"/>
  <c r="I43" i="4"/>
  <c r="I43" i="8"/>
  <c r="J43" i="8"/>
  <c r="I44" i="4"/>
  <c r="I44" i="8" s="1"/>
  <c r="I45" i="4"/>
  <c r="I46" i="4"/>
  <c r="I46" i="8"/>
  <c r="B10" i="9"/>
  <c r="B6" i="10" s="1"/>
  <c r="D10" i="9"/>
  <c r="AE10" i="9"/>
  <c r="AF10" i="9"/>
  <c r="B11" i="9"/>
  <c r="D11" i="9"/>
  <c r="AE11" i="9"/>
  <c r="AF11" i="9"/>
  <c r="F11" i="9" s="1"/>
  <c r="B12" i="9"/>
  <c r="D12" i="9"/>
  <c r="AE12" i="9"/>
  <c r="AF12" i="9"/>
  <c r="F12" i="9" s="1"/>
  <c r="B13" i="9"/>
  <c r="B9" i="10" s="1"/>
  <c r="D13" i="9"/>
  <c r="AE13" i="9"/>
  <c r="AF13" i="9"/>
  <c r="F13" i="9" s="1"/>
  <c r="B14" i="9"/>
  <c r="B10" i="10" s="1"/>
  <c r="D14" i="9"/>
  <c r="AE14" i="9"/>
  <c r="AF14" i="9"/>
  <c r="B15" i="9"/>
  <c r="D15" i="9"/>
  <c r="AE15" i="9"/>
  <c r="AF15" i="9"/>
  <c r="F15" i="9" s="1"/>
  <c r="B16" i="9"/>
  <c r="K12" i="10" s="1"/>
  <c r="D16" i="9"/>
  <c r="AE16" i="9"/>
  <c r="AF16" i="9"/>
  <c r="F16" i="9" s="1"/>
  <c r="B17" i="9"/>
  <c r="D17" i="9"/>
  <c r="AE17" i="9"/>
  <c r="AF17" i="9"/>
  <c r="F17" i="9" s="1"/>
  <c r="B18" i="9"/>
  <c r="B14" i="10" s="1"/>
  <c r="D18" i="9"/>
  <c r="AE18" i="9"/>
  <c r="AF18" i="9"/>
  <c r="F18" i="9" s="1"/>
  <c r="B19" i="9"/>
  <c r="D19" i="9"/>
  <c r="F19" i="9"/>
  <c r="AE19" i="9"/>
  <c r="AF19" i="9"/>
  <c r="B20" i="9"/>
  <c r="D20" i="9"/>
  <c r="AE20" i="9"/>
  <c r="AF20" i="9"/>
  <c r="F20" i="9" s="1"/>
  <c r="B21" i="9"/>
  <c r="D21" i="9"/>
  <c r="AE21" i="9"/>
  <c r="AF21" i="9"/>
  <c r="F21" i="9" s="1"/>
  <c r="B22" i="9"/>
  <c r="D22" i="9"/>
  <c r="AE22" i="9"/>
  <c r="AF22" i="9"/>
  <c r="B23" i="9"/>
  <c r="D23" i="9"/>
  <c r="AE23" i="9"/>
  <c r="AF23" i="9"/>
  <c r="B24" i="9"/>
  <c r="D24" i="9"/>
  <c r="AE24" i="9"/>
  <c r="AF24" i="9"/>
  <c r="F24" i="9" s="1"/>
  <c r="B25" i="9"/>
  <c r="D25" i="9"/>
  <c r="AE25" i="9"/>
  <c r="AF25" i="9"/>
  <c r="F25" i="9" s="1"/>
  <c r="B26" i="9"/>
  <c r="B22" i="10" s="1"/>
  <c r="D26" i="9"/>
  <c r="AE26" i="9"/>
  <c r="AF26" i="9"/>
  <c r="F26" i="9" s="1"/>
  <c r="B27" i="9"/>
  <c r="D27" i="9"/>
  <c r="F27" i="9"/>
  <c r="AE27" i="9"/>
  <c r="AF27" i="9"/>
  <c r="B28" i="9"/>
  <c r="D28" i="9"/>
  <c r="AE28" i="9"/>
  <c r="AF28" i="9"/>
  <c r="F28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B10" i="5"/>
  <c r="D10" i="5"/>
  <c r="AE10" i="5"/>
  <c r="AF10" i="5"/>
  <c r="B11" i="5"/>
  <c r="D11" i="5"/>
  <c r="AE11" i="5"/>
  <c r="F11" i="5" s="1"/>
  <c r="AF11" i="5"/>
  <c r="B12" i="5"/>
  <c r="D12" i="5"/>
  <c r="AE12" i="5"/>
  <c r="F12" i="5"/>
  <c r="AF12" i="5"/>
  <c r="B13" i="5"/>
  <c r="D13" i="5"/>
  <c r="F13" i="5"/>
  <c r="AE13" i="5"/>
  <c r="AF13" i="5"/>
  <c r="B14" i="5"/>
  <c r="D14" i="5"/>
  <c r="AE14" i="5"/>
  <c r="F14" i="5"/>
  <c r="AF14" i="5"/>
  <c r="AF29" i="5" s="1"/>
  <c r="B15" i="5"/>
  <c r="D15" i="5"/>
  <c r="F15" i="5"/>
  <c r="AE15" i="5"/>
  <c r="AF15" i="5"/>
  <c r="B16" i="5"/>
  <c r="D16" i="5"/>
  <c r="AE16" i="5"/>
  <c r="F16" i="5" s="1"/>
  <c r="AF16" i="5"/>
  <c r="B17" i="5"/>
  <c r="D17" i="5"/>
  <c r="F17" i="5"/>
  <c r="AE17" i="5"/>
  <c r="AF17" i="5"/>
  <c r="B18" i="5"/>
  <c r="D18" i="5"/>
  <c r="AE18" i="5"/>
  <c r="F18" i="5"/>
  <c r="AF18" i="5"/>
  <c r="B19" i="5"/>
  <c r="D19" i="5"/>
  <c r="AE19" i="5"/>
  <c r="F19" i="5" s="1"/>
  <c r="AF19" i="5"/>
  <c r="B20" i="5"/>
  <c r="D20" i="5"/>
  <c r="AE20" i="5"/>
  <c r="F20" i="5"/>
  <c r="AF20" i="5"/>
  <c r="B21" i="5"/>
  <c r="D21" i="5"/>
  <c r="F21" i="5"/>
  <c r="AE21" i="5"/>
  <c r="AF21" i="5"/>
  <c r="B22" i="5"/>
  <c r="D22" i="5"/>
  <c r="AE22" i="5"/>
  <c r="F22" i="5"/>
  <c r="B23" i="5"/>
  <c r="D23" i="5"/>
  <c r="AE23" i="5"/>
  <c r="F23" i="5" s="1"/>
  <c r="AF23" i="5"/>
  <c r="B24" i="5"/>
  <c r="D24" i="5"/>
  <c r="AE24" i="5"/>
  <c r="F24" i="5"/>
  <c r="AF24" i="5"/>
  <c r="B25" i="5"/>
  <c r="D25" i="5"/>
  <c r="AE25" i="5"/>
  <c r="F25" i="5" s="1"/>
  <c r="AF25" i="5"/>
  <c r="B26" i="5"/>
  <c r="D26" i="5"/>
  <c r="AE26" i="5"/>
  <c r="F26" i="5"/>
  <c r="AF26" i="5"/>
  <c r="B27" i="5"/>
  <c r="D27" i="5"/>
  <c r="AE27" i="5"/>
  <c r="F27" i="5" s="1"/>
  <c r="AF27" i="5"/>
  <c r="B28" i="5"/>
  <c r="D28" i="5"/>
  <c r="AE28" i="5"/>
  <c r="F28" i="5"/>
  <c r="AF28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B10" i="2"/>
  <c r="D10" i="2"/>
  <c r="AE10" i="2"/>
  <c r="AF10" i="2"/>
  <c r="B11" i="2"/>
  <c r="D11" i="2"/>
  <c r="AE11" i="2"/>
  <c r="AF11" i="2"/>
  <c r="F11" i="2"/>
  <c r="B12" i="2"/>
  <c r="D12" i="2"/>
  <c r="AE12" i="2"/>
  <c r="F12" i="2"/>
  <c r="F36" i="2" s="1"/>
  <c r="AF12" i="2"/>
  <c r="B13" i="2"/>
  <c r="D13" i="2"/>
  <c r="AE13" i="2"/>
  <c r="F13" i="2" s="1"/>
  <c r="F37" i="2" s="1"/>
  <c r="F37" i="6" s="1"/>
  <c r="AF13" i="2"/>
  <c r="B14" i="2"/>
  <c r="D14" i="2"/>
  <c r="AE14" i="2"/>
  <c r="F14" i="2"/>
  <c r="F38" i="2" s="1"/>
  <c r="AF14" i="2"/>
  <c r="B15" i="2"/>
  <c r="D15" i="2"/>
  <c r="AE15" i="2"/>
  <c r="AF15" i="2"/>
  <c r="F15" i="2"/>
  <c r="F39" i="2" s="1"/>
  <c r="B16" i="2"/>
  <c r="D16" i="2"/>
  <c r="AE16" i="2"/>
  <c r="AF16" i="2"/>
  <c r="F16" i="2" s="1"/>
  <c r="F40" i="2" s="1"/>
  <c r="B17" i="2"/>
  <c r="D17" i="2"/>
  <c r="AE17" i="2"/>
  <c r="AF17" i="2"/>
  <c r="B18" i="2"/>
  <c r="D18" i="2"/>
  <c r="AE18" i="2"/>
  <c r="AF18" i="2"/>
  <c r="F18" i="2" s="1"/>
  <c r="F42" i="2" s="1"/>
  <c r="B19" i="2"/>
  <c r="D19" i="2"/>
  <c r="AE19" i="2"/>
  <c r="AF19" i="2"/>
  <c r="F19" i="2"/>
  <c r="F43" i="2" s="1"/>
  <c r="F43" i="6" s="1"/>
  <c r="B20" i="2"/>
  <c r="D20" i="2"/>
  <c r="AE20" i="2"/>
  <c r="AF20" i="2"/>
  <c r="F20" i="2" s="1"/>
  <c r="F44" i="2" s="1"/>
  <c r="B21" i="2"/>
  <c r="D21" i="2"/>
  <c r="AE21" i="2"/>
  <c r="AF21" i="2"/>
  <c r="B22" i="2"/>
  <c r="D22" i="2"/>
  <c r="AE22" i="2"/>
  <c r="AF22" i="2"/>
  <c r="F22" i="2" s="1"/>
  <c r="B23" i="2"/>
  <c r="D23" i="2"/>
  <c r="AE23" i="2"/>
  <c r="AF23" i="2"/>
  <c r="F23" i="2" s="1"/>
  <c r="F45" i="2" s="1"/>
  <c r="F45" i="8" s="1"/>
  <c r="B24" i="2"/>
  <c r="D24" i="2"/>
  <c r="AE24" i="2"/>
  <c r="AF24" i="2"/>
  <c r="F24" i="2" s="1"/>
  <c r="B25" i="2"/>
  <c r="AE25" i="2"/>
  <c r="AF25" i="2"/>
  <c r="F25" i="2" s="1"/>
  <c r="B26" i="2"/>
  <c r="D26" i="2"/>
  <c r="AE26" i="2"/>
  <c r="AF26" i="2"/>
  <c r="F26" i="2" s="1"/>
  <c r="B27" i="2"/>
  <c r="D27" i="2"/>
  <c r="AE27" i="2"/>
  <c r="F27" i="2"/>
  <c r="F46" i="2" s="1"/>
  <c r="AF27" i="2"/>
  <c r="B28" i="2"/>
  <c r="D28" i="2"/>
  <c r="AE28" i="2"/>
  <c r="AF28" i="2"/>
  <c r="F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E35" i="2"/>
  <c r="E35" i="6" s="1"/>
  <c r="E36" i="2"/>
  <c r="E36" i="4"/>
  <c r="E37" i="2"/>
  <c r="E37" i="8"/>
  <c r="F37" i="8"/>
  <c r="E38" i="2"/>
  <c r="E38" i="6" s="1"/>
  <c r="E38" i="4"/>
  <c r="E39" i="2"/>
  <c r="E39" i="8"/>
  <c r="E40" i="2"/>
  <c r="E40" i="4"/>
  <c r="E41" i="2"/>
  <c r="E41" i="4" s="1"/>
  <c r="E42" i="2"/>
  <c r="E42" i="8" s="1"/>
  <c r="E42" i="4"/>
  <c r="AC42" i="2"/>
  <c r="E43" i="2"/>
  <c r="E43" i="8" s="1"/>
  <c r="AC43" i="2"/>
  <c r="E44" i="2"/>
  <c r="AC44" i="2"/>
  <c r="E45" i="2"/>
  <c r="E45" i="4"/>
  <c r="AC45" i="2"/>
  <c r="E46" i="2"/>
  <c r="E46" i="4"/>
  <c r="AC46" i="2"/>
  <c r="AC47" i="2"/>
  <c r="AC48" i="2"/>
  <c r="B10" i="6"/>
  <c r="D10" i="6"/>
  <c r="AE10" i="6"/>
  <c r="AF10" i="6"/>
  <c r="F10" i="6"/>
  <c r="L35" i="6"/>
  <c r="L35" i="8" s="1"/>
  <c r="B11" i="6"/>
  <c r="D11" i="6"/>
  <c r="AE11" i="6"/>
  <c r="AF11" i="6"/>
  <c r="F11" i="6" s="1"/>
  <c r="B12" i="6"/>
  <c r="D12" i="6"/>
  <c r="AE12" i="6"/>
  <c r="AF12" i="6"/>
  <c r="F12" i="6" s="1"/>
  <c r="L36" i="6" s="1"/>
  <c r="L36" i="8" s="1"/>
  <c r="B13" i="6"/>
  <c r="D13" i="6"/>
  <c r="F13" i="6"/>
  <c r="L37" i="6" s="1"/>
  <c r="AE13" i="6"/>
  <c r="AF13" i="6"/>
  <c r="B14" i="6"/>
  <c r="D14" i="6"/>
  <c r="AE14" i="6"/>
  <c r="AF14" i="6"/>
  <c r="F14" i="6" s="1"/>
  <c r="L38" i="6" s="1"/>
  <c r="L38" i="8" s="1"/>
  <c r="B15" i="6"/>
  <c r="D15" i="6"/>
  <c r="F15" i="6"/>
  <c r="L39" i="6"/>
  <c r="L39" i="8" s="1"/>
  <c r="AE15" i="6"/>
  <c r="AF15" i="6"/>
  <c r="B16" i="6"/>
  <c r="D16" i="6"/>
  <c r="AE16" i="6"/>
  <c r="AF16" i="6"/>
  <c r="F16" i="6"/>
  <c r="L40" i="6" s="1"/>
  <c r="B17" i="6"/>
  <c r="D17" i="6"/>
  <c r="AE17" i="6"/>
  <c r="AF17" i="6"/>
  <c r="F17" i="6" s="1"/>
  <c r="L41" i="6" s="1"/>
  <c r="L41" i="8" s="1"/>
  <c r="B18" i="6"/>
  <c r="D18" i="6"/>
  <c r="AE18" i="6"/>
  <c r="AF18" i="6"/>
  <c r="F18" i="6" s="1"/>
  <c r="B19" i="6"/>
  <c r="D19" i="6"/>
  <c r="F19" i="6"/>
  <c r="L42" i="6" s="1"/>
  <c r="L42" i="8" s="1"/>
  <c r="AE19" i="6"/>
  <c r="AF19" i="6"/>
  <c r="B20" i="6"/>
  <c r="D20" i="6"/>
  <c r="AE20" i="6"/>
  <c r="AF20" i="6"/>
  <c r="F20" i="6" s="1"/>
  <c r="L43" i="6" s="1"/>
  <c r="L43" i="8" s="1"/>
  <c r="B21" i="6"/>
  <c r="D21" i="6"/>
  <c r="F21" i="6"/>
  <c r="L44" i="6" s="1"/>
  <c r="L44" i="8" s="1"/>
  <c r="AE21" i="6"/>
  <c r="AF21" i="6"/>
  <c r="B22" i="6"/>
  <c r="D22" i="6"/>
  <c r="AE22" i="6"/>
  <c r="AF22" i="6"/>
  <c r="B23" i="6"/>
  <c r="D23" i="6"/>
  <c r="AE23" i="6"/>
  <c r="AF23" i="6"/>
  <c r="F23" i="6" s="1"/>
  <c r="L45" i="6" s="1"/>
  <c r="L45" i="8" s="1"/>
  <c r="B24" i="6"/>
  <c r="D24" i="6"/>
  <c r="F24" i="6"/>
  <c r="AE24" i="6"/>
  <c r="AF24" i="6"/>
  <c r="B25" i="6"/>
  <c r="D25" i="6"/>
  <c r="AE25" i="6"/>
  <c r="AF25" i="6"/>
  <c r="F25" i="6"/>
  <c r="B26" i="6"/>
  <c r="D26" i="6"/>
  <c r="AE26" i="6"/>
  <c r="AF26" i="6"/>
  <c r="F26" i="6" s="1"/>
  <c r="B27" i="6"/>
  <c r="D27" i="6"/>
  <c r="AE27" i="6"/>
  <c r="AF27" i="6"/>
  <c r="F27" i="6" s="1"/>
  <c r="L46" i="6" s="1"/>
  <c r="B28" i="6"/>
  <c r="D28" i="6"/>
  <c r="F28" i="6"/>
  <c r="AE28" i="6"/>
  <c r="AF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I35" i="6"/>
  <c r="K35" i="6"/>
  <c r="K35" i="8"/>
  <c r="E36" i="6"/>
  <c r="I36" i="6"/>
  <c r="J36" i="6"/>
  <c r="K36" i="6"/>
  <c r="K36" i="8"/>
  <c r="E37" i="6"/>
  <c r="I37" i="6"/>
  <c r="J37" i="6"/>
  <c r="K37" i="6"/>
  <c r="K38" i="6"/>
  <c r="K38" i="8" s="1"/>
  <c r="E39" i="6"/>
  <c r="I39" i="6"/>
  <c r="K39" i="6"/>
  <c r="K39" i="8"/>
  <c r="E40" i="6"/>
  <c r="H40" i="6"/>
  <c r="I40" i="6"/>
  <c r="K40" i="6"/>
  <c r="K40" i="8"/>
  <c r="I41" i="6"/>
  <c r="K41" i="6"/>
  <c r="K41" i="8" s="1"/>
  <c r="E42" i="6"/>
  <c r="K42" i="6"/>
  <c r="K42" i="8" s="1"/>
  <c r="I43" i="6"/>
  <c r="J43" i="6"/>
  <c r="K43" i="6"/>
  <c r="K43" i="8"/>
  <c r="G44" i="6"/>
  <c r="I44" i="6"/>
  <c r="K44" i="6"/>
  <c r="K44" i="8"/>
  <c r="E45" i="6"/>
  <c r="F45" i="6"/>
  <c r="K45" i="6"/>
  <c r="I46" i="6"/>
  <c r="J46" i="6"/>
  <c r="K46" i="6"/>
  <c r="K46" i="8"/>
  <c r="C10" i="1"/>
  <c r="C10" i="9" s="1"/>
  <c r="F10" i="1"/>
  <c r="H10" i="1"/>
  <c r="C11" i="1"/>
  <c r="F11" i="1"/>
  <c r="H11" i="1"/>
  <c r="M106" i="10"/>
  <c r="C12" i="1"/>
  <c r="C12" i="4" s="1"/>
  <c r="F12" i="1"/>
  <c r="H12" i="1"/>
  <c r="C8" i="11"/>
  <c r="C58" i="11"/>
  <c r="D58" i="10"/>
  <c r="D58" i="11" s="1"/>
  <c r="C13" i="1"/>
  <c r="F13" i="1"/>
  <c r="H13" i="1"/>
  <c r="D9" i="10"/>
  <c r="D9" i="11" s="1"/>
  <c r="L84" i="11"/>
  <c r="H84" i="12" s="1"/>
  <c r="M84" i="10"/>
  <c r="C14" i="1"/>
  <c r="F14" i="1"/>
  <c r="H14" i="1"/>
  <c r="H35" i="12"/>
  <c r="L85" i="11"/>
  <c r="H85" i="12" s="1"/>
  <c r="M85" i="10"/>
  <c r="M85" i="11" s="1"/>
  <c r="L133" i="11"/>
  <c r="H133" i="12" s="1"/>
  <c r="C15" i="1"/>
  <c r="C15" i="3" s="1"/>
  <c r="F15" i="1"/>
  <c r="H15" i="1"/>
  <c r="D11" i="10"/>
  <c r="C61" i="11"/>
  <c r="C61" i="12" s="1"/>
  <c r="E61" i="12" s="1"/>
  <c r="G184" i="12" s="1"/>
  <c r="D61" i="10"/>
  <c r="D61" i="11" s="1"/>
  <c r="D61" i="12" s="1"/>
  <c r="C16" i="1"/>
  <c r="C16" i="3" s="1"/>
  <c r="F16" i="1"/>
  <c r="H16" i="1"/>
  <c r="C12" i="11"/>
  <c r="D12" i="10"/>
  <c r="C17" i="1"/>
  <c r="F17" i="1"/>
  <c r="H17" i="1"/>
  <c r="C18" i="1"/>
  <c r="F18" i="1"/>
  <c r="H18" i="1"/>
  <c r="L64" i="11"/>
  <c r="H64" i="12" s="1"/>
  <c r="L137" i="11"/>
  <c r="R137" i="11" s="1"/>
  <c r="N186" i="11" s="1"/>
  <c r="C19" i="1"/>
  <c r="F19" i="1"/>
  <c r="H19" i="1"/>
  <c r="L90" i="11"/>
  <c r="H90" i="12" s="1"/>
  <c r="C20" i="1"/>
  <c r="C20" i="9" s="1"/>
  <c r="F20" i="1"/>
  <c r="H20" i="1"/>
  <c r="M115" i="10"/>
  <c r="M115" i="11" s="1"/>
  <c r="AG20" i="1"/>
  <c r="C21" i="1"/>
  <c r="C21" i="3" s="1"/>
  <c r="F21" i="1"/>
  <c r="H21" i="1"/>
  <c r="C67" i="11"/>
  <c r="C67" i="12" s="1"/>
  <c r="C22" i="1"/>
  <c r="F22" i="1"/>
  <c r="H22" i="1"/>
  <c r="C68" i="11"/>
  <c r="D68" i="10"/>
  <c r="I68" i="10" s="1"/>
  <c r="G190" i="10" s="1"/>
  <c r="L141" i="11"/>
  <c r="H141" i="12" s="1"/>
  <c r="M141" i="10"/>
  <c r="AG22" i="1"/>
  <c r="C23" i="1"/>
  <c r="C23" i="6" s="1"/>
  <c r="F23" i="1"/>
  <c r="H23" i="1"/>
  <c r="L142" i="11"/>
  <c r="D142" i="10"/>
  <c r="C24" i="1"/>
  <c r="F24" i="1"/>
  <c r="H24" i="1"/>
  <c r="L20" i="11"/>
  <c r="L70" i="11"/>
  <c r="M95" i="10"/>
  <c r="R95" i="10" s="1"/>
  <c r="J192" i="10" s="1"/>
  <c r="M119" i="10"/>
  <c r="M119" i="11" s="1"/>
  <c r="C25" i="1"/>
  <c r="F25" i="1"/>
  <c r="H25" i="1"/>
  <c r="AG25" i="1"/>
  <c r="AH25" i="1"/>
  <c r="C26" i="3"/>
  <c r="C22" i="11"/>
  <c r="C22" i="12" s="1"/>
  <c r="D72" i="10"/>
  <c r="D72" i="11" s="1"/>
  <c r="D72" i="12" s="1"/>
  <c r="C27" i="1"/>
  <c r="F27" i="1"/>
  <c r="H27" i="1"/>
  <c r="C73" i="11"/>
  <c r="C122" i="11"/>
  <c r="D98" i="10"/>
  <c r="C28" i="1"/>
  <c r="C28" i="5" s="1"/>
  <c r="F28" i="1"/>
  <c r="H28" i="1"/>
  <c r="L24" i="11"/>
  <c r="H24" i="12" s="1"/>
  <c r="J24" i="12" s="1"/>
  <c r="D197" i="12" s="1"/>
  <c r="D74" i="10"/>
  <c r="M99" i="10"/>
  <c r="B10" i="3"/>
  <c r="C10" i="3"/>
  <c r="D10" i="3"/>
  <c r="AE10" i="3"/>
  <c r="AF10" i="3"/>
  <c r="F10" i="3" s="1"/>
  <c r="B11" i="3"/>
  <c r="C11" i="3"/>
  <c r="D11" i="3"/>
  <c r="AE11" i="3"/>
  <c r="F11" i="3" s="1"/>
  <c r="AF11" i="3"/>
  <c r="B12" i="3"/>
  <c r="C12" i="3"/>
  <c r="D12" i="3"/>
  <c r="AE12" i="3"/>
  <c r="AF12" i="3"/>
  <c r="F12" i="3" s="1"/>
  <c r="B13" i="3"/>
  <c r="D13" i="3"/>
  <c r="AE13" i="3"/>
  <c r="AF13" i="3"/>
  <c r="F13" i="3" s="1"/>
  <c r="H37" i="3" s="1"/>
  <c r="B14" i="3"/>
  <c r="C14" i="3"/>
  <c r="D14" i="3"/>
  <c r="AE14" i="3"/>
  <c r="AF14" i="3"/>
  <c r="F14" i="3"/>
  <c r="H38" i="3" s="1"/>
  <c r="B15" i="3"/>
  <c r="D15" i="3"/>
  <c r="F15" i="3"/>
  <c r="H39" i="3" s="1"/>
  <c r="H39" i="7" s="1"/>
  <c r="AE15" i="3"/>
  <c r="AF15" i="3"/>
  <c r="B16" i="3"/>
  <c r="D16" i="3"/>
  <c r="AE16" i="3"/>
  <c r="AF16" i="3"/>
  <c r="F16" i="3" s="1"/>
  <c r="B17" i="3"/>
  <c r="D17" i="3"/>
  <c r="AE17" i="3"/>
  <c r="AF17" i="3"/>
  <c r="F17" i="3" s="1"/>
  <c r="H41" i="3" s="1"/>
  <c r="B18" i="3"/>
  <c r="C18" i="3"/>
  <c r="D18" i="3"/>
  <c r="AE18" i="3"/>
  <c r="AF18" i="3"/>
  <c r="F18" i="3" s="1"/>
  <c r="B19" i="3"/>
  <c r="C19" i="3"/>
  <c r="D19" i="3"/>
  <c r="AE19" i="3"/>
  <c r="AF19" i="3"/>
  <c r="F19" i="3" s="1"/>
  <c r="H42" i="3" s="1"/>
  <c r="B20" i="3"/>
  <c r="C20" i="3"/>
  <c r="D20" i="3"/>
  <c r="AE20" i="3"/>
  <c r="F20" i="3" s="1"/>
  <c r="H43" i="3" s="1"/>
  <c r="AF20" i="3"/>
  <c r="B21" i="3"/>
  <c r="D21" i="3"/>
  <c r="F21" i="3"/>
  <c r="H44" i="3" s="1"/>
  <c r="AE21" i="3"/>
  <c r="AF21" i="3"/>
  <c r="B22" i="3"/>
  <c r="D22" i="3"/>
  <c r="AE22" i="3"/>
  <c r="AF22" i="3"/>
  <c r="B23" i="3"/>
  <c r="D23" i="3"/>
  <c r="AE23" i="3"/>
  <c r="AF23" i="3"/>
  <c r="F23" i="3" s="1"/>
  <c r="H45" i="3" s="1"/>
  <c r="B24" i="3"/>
  <c r="D24" i="3"/>
  <c r="AE24" i="3"/>
  <c r="AF24" i="3"/>
  <c r="F24" i="3" s="1"/>
  <c r="B25" i="3"/>
  <c r="D25" i="3"/>
  <c r="AE25" i="3"/>
  <c r="F25" i="3" s="1"/>
  <c r="AF25" i="3"/>
  <c r="B26" i="3"/>
  <c r="D26" i="3"/>
  <c r="AE26" i="3"/>
  <c r="AF26" i="3"/>
  <c r="F26" i="3" s="1"/>
  <c r="B27" i="3"/>
  <c r="C27" i="3"/>
  <c r="D27" i="3"/>
  <c r="AE27" i="3"/>
  <c r="AF27" i="3"/>
  <c r="F27" i="3" s="1"/>
  <c r="H46" i="3" s="1"/>
  <c r="B28" i="3"/>
  <c r="D28" i="3"/>
  <c r="AE28" i="3"/>
  <c r="F28" i="3" s="1"/>
  <c r="AF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E35" i="3"/>
  <c r="G35" i="3"/>
  <c r="E36" i="3"/>
  <c r="G36" i="3"/>
  <c r="G36" i="8" s="1"/>
  <c r="E37" i="3"/>
  <c r="F37" i="3"/>
  <c r="G37" i="3"/>
  <c r="E38" i="3"/>
  <c r="G38" i="3"/>
  <c r="G38" i="6" s="1"/>
  <c r="E39" i="3"/>
  <c r="F39" i="3"/>
  <c r="G39" i="3"/>
  <c r="G39" i="7" s="1"/>
  <c r="E40" i="3"/>
  <c r="G40" i="3"/>
  <c r="G40" i="6" s="1"/>
  <c r="G41" i="3"/>
  <c r="G41" i="7" s="1"/>
  <c r="G41" i="6"/>
  <c r="E42" i="3"/>
  <c r="F42" i="3"/>
  <c r="G42" i="3"/>
  <c r="E43" i="3"/>
  <c r="F43" i="3"/>
  <c r="G43" i="3"/>
  <c r="G43" i="6"/>
  <c r="E44" i="3"/>
  <c r="G44" i="3"/>
  <c r="E45" i="3"/>
  <c r="F45" i="3"/>
  <c r="G45" i="3"/>
  <c r="G45" i="6" s="1"/>
  <c r="E46" i="3"/>
  <c r="G46" i="3"/>
  <c r="B10" i="7"/>
  <c r="C10" i="7"/>
  <c r="D10" i="7"/>
  <c r="AE10" i="7"/>
  <c r="AF10" i="7"/>
  <c r="B11" i="7"/>
  <c r="C11" i="7"/>
  <c r="D11" i="7"/>
  <c r="AE11" i="7"/>
  <c r="AF11" i="7"/>
  <c r="B12" i="7"/>
  <c r="C12" i="7"/>
  <c r="D12" i="7"/>
  <c r="AE12" i="7"/>
  <c r="AF12" i="7"/>
  <c r="F12" i="7" s="1"/>
  <c r="B13" i="7"/>
  <c r="D13" i="7"/>
  <c r="AE13" i="7"/>
  <c r="AF13" i="7"/>
  <c r="F13" i="7" s="1"/>
  <c r="N37" i="7" s="1"/>
  <c r="N37" i="8" s="1"/>
  <c r="B14" i="7"/>
  <c r="C14" i="7"/>
  <c r="D14" i="7"/>
  <c r="AE14" i="7"/>
  <c r="AF14" i="7"/>
  <c r="F14" i="7"/>
  <c r="N38" i="7"/>
  <c r="N38" i="8"/>
  <c r="B15" i="7"/>
  <c r="D15" i="7"/>
  <c r="AE15" i="7"/>
  <c r="AF15" i="7"/>
  <c r="F15" i="7" s="1"/>
  <c r="N39" i="7" s="1"/>
  <c r="N39" i="8" s="1"/>
  <c r="B16" i="7"/>
  <c r="C16" i="7"/>
  <c r="D16" i="7"/>
  <c r="AE16" i="7"/>
  <c r="AE29" i="7" s="1"/>
  <c r="AF16" i="7"/>
  <c r="F16" i="7" s="1"/>
  <c r="N40" i="7" s="1"/>
  <c r="N40" i="8" s="1"/>
  <c r="B17" i="7"/>
  <c r="D17" i="7"/>
  <c r="AE17" i="7"/>
  <c r="AF17" i="7"/>
  <c r="F17" i="7" s="1"/>
  <c r="N41" i="7" s="1"/>
  <c r="N41" i="8" s="1"/>
  <c r="B18" i="7"/>
  <c r="C18" i="7"/>
  <c r="D18" i="7"/>
  <c r="AE18" i="7"/>
  <c r="AF18" i="7"/>
  <c r="F18" i="7"/>
  <c r="B19" i="7"/>
  <c r="C19" i="7"/>
  <c r="D19" i="7"/>
  <c r="F19" i="7"/>
  <c r="N42" i="7" s="1"/>
  <c r="N42" i="8" s="1"/>
  <c r="AE19" i="7"/>
  <c r="AF19" i="7"/>
  <c r="B20" i="7"/>
  <c r="C20" i="7"/>
  <c r="D20" i="7"/>
  <c r="AE20" i="7"/>
  <c r="AF20" i="7"/>
  <c r="F20" i="7"/>
  <c r="N43" i="7" s="1"/>
  <c r="N43" i="8" s="1"/>
  <c r="B21" i="7"/>
  <c r="C21" i="7"/>
  <c r="D21" i="7"/>
  <c r="F21" i="7"/>
  <c r="N44" i="7" s="1"/>
  <c r="N44" i="8" s="1"/>
  <c r="AE21" i="7"/>
  <c r="AF21" i="7"/>
  <c r="B22" i="7"/>
  <c r="D22" i="7"/>
  <c r="AE22" i="7"/>
  <c r="AF22" i="7"/>
  <c r="B23" i="7"/>
  <c r="C23" i="7"/>
  <c r="D23" i="7"/>
  <c r="AE23" i="7"/>
  <c r="AF23" i="7"/>
  <c r="F23" i="7"/>
  <c r="N45" i="7"/>
  <c r="N45" i="8"/>
  <c r="B24" i="7"/>
  <c r="D24" i="7"/>
  <c r="F24" i="7"/>
  <c r="AE24" i="7"/>
  <c r="AF24" i="7"/>
  <c r="B25" i="7"/>
  <c r="C25" i="7"/>
  <c r="D25" i="7"/>
  <c r="AE25" i="7"/>
  <c r="AF25" i="7"/>
  <c r="F25" i="7"/>
  <c r="B26" i="7"/>
  <c r="C26" i="7"/>
  <c r="D26" i="7"/>
  <c r="F26" i="7"/>
  <c r="AE26" i="7"/>
  <c r="AF26" i="7"/>
  <c r="B27" i="7"/>
  <c r="C27" i="7"/>
  <c r="D27" i="7"/>
  <c r="AE27" i="7"/>
  <c r="AF27" i="7"/>
  <c r="F27" i="7"/>
  <c r="N46" i="7" s="1"/>
  <c r="N46" i="8" s="1"/>
  <c r="B28" i="7"/>
  <c r="D28" i="7"/>
  <c r="AE28" i="7"/>
  <c r="AF28" i="7"/>
  <c r="F28" i="7" s="1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E35" i="7"/>
  <c r="I35" i="7"/>
  <c r="K35" i="7"/>
  <c r="L35" i="7"/>
  <c r="M35" i="7"/>
  <c r="M35" i="8"/>
  <c r="E36" i="7"/>
  <c r="G36" i="7"/>
  <c r="I36" i="7"/>
  <c r="J36" i="7"/>
  <c r="K36" i="7"/>
  <c r="L36" i="7"/>
  <c r="M36" i="7"/>
  <c r="M36" i="8"/>
  <c r="E37" i="7"/>
  <c r="F37" i="7"/>
  <c r="G37" i="7"/>
  <c r="I37" i="7"/>
  <c r="M37" i="7"/>
  <c r="M37" i="8"/>
  <c r="E38" i="7"/>
  <c r="I38" i="7"/>
  <c r="K38" i="7"/>
  <c r="L38" i="7"/>
  <c r="M38" i="7"/>
  <c r="M38" i="8" s="1"/>
  <c r="E39" i="7"/>
  <c r="K39" i="7"/>
  <c r="L39" i="7"/>
  <c r="M39" i="7"/>
  <c r="M39" i="8"/>
  <c r="E40" i="7"/>
  <c r="G40" i="7"/>
  <c r="H40" i="7"/>
  <c r="I40" i="7"/>
  <c r="M40" i="7"/>
  <c r="M40" i="8"/>
  <c r="I41" i="7"/>
  <c r="J41" i="7"/>
  <c r="K41" i="7"/>
  <c r="L41" i="7"/>
  <c r="M41" i="7"/>
  <c r="M41" i="8"/>
  <c r="E42" i="7"/>
  <c r="G42" i="7"/>
  <c r="J42" i="7"/>
  <c r="M42" i="7"/>
  <c r="M42" i="8" s="1"/>
  <c r="E43" i="7"/>
  <c r="F43" i="7"/>
  <c r="G43" i="7"/>
  <c r="I43" i="7"/>
  <c r="K43" i="7"/>
  <c r="L43" i="7"/>
  <c r="M43" i="7"/>
  <c r="M43" i="8"/>
  <c r="I44" i="7"/>
  <c r="K44" i="7"/>
  <c r="L44" i="7"/>
  <c r="M44" i="7"/>
  <c r="M44" i="8"/>
  <c r="E45" i="7"/>
  <c r="F45" i="7"/>
  <c r="G45" i="7"/>
  <c r="I45" i="7"/>
  <c r="L45" i="7"/>
  <c r="M45" i="7"/>
  <c r="M45" i="8"/>
  <c r="E46" i="7"/>
  <c r="F46" i="7"/>
  <c r="G46" i="7"/>
  <c r="I46" i="7"/>
  <c r="J46" i="7"/>
  <c r="K46" i="7"/>
  <c r="M46" i="7"/>
  <c r="M46" i="8" s="1"/>
  <c r="H39" i="8"/>
  <c r="H39" i="6"/>
  <c r="H39" i="4"/>
  <c r="F44" i="8"/>
  <c r="J45" i="8"/>
  <c r="J45" i="7"/>
  <c r="J45" i="6"/>
  <c r="H46" i="6"/>
  <c r="H35" i="3"/>
  <c r="H37" i="4"/>
  <c r="H37" i="7"/>
  <c r="H43" i="8"/>
  <c r="H45" i="4"/>
  <c r="H45" i="7"/>
  <c r="H38" i="8"/>
  <c r="H38" i="6"/>
  <c r="H38" i="4"/>
  <c r="H38" i="7"/>
  <c r="C143" i="11"/>
  <c r="L119" i="11"/>
  <c r="C17" i="8"/>
  <c r="C17" i="4"/>
  <c r="C17" i="6"/>
  <c r="C17" i="9"/>
  <c r="C17" i="5"/>
  <c r="C17" i="2"/>
  <c r="F40" i="8"/>
  <c r="F40" i="4"/>
  <c r="F10" i="2"/>
  <c r="W29" i="1"/>
  <c r="K29" i="1"/>
  <c r="L123" i="11"/>
  <c r="C147" i="11"/>
  <c r="C73" i="12"/>
  <c r="D97" i="10"/>
  <c r="D97" i="11" s="1"/>
  <c r="D97" i="12" s="1"/>
  <c r="D121" i="10"/>
  <c r="I121" i="10" s="1"/>
  <c r="K194" i="10" s="1"/>
  <c r="C68" i="12"/>
  <c r="E68" i="12" s="1"/>
  <c r="G191" i="12" s="1"/>
  <c r="C21" i="6"/>
  <c r="C19" i="8"/>
  <c r="C19" i="4"/>
  <c r="C19" i="6"/>
  <c r="C19" i="9"/>
  <c r="C19" i="5"/>
  <c r="C19" i="2"/>
  <c r="D133" i="10"/>
  <c r="D133" i="11" s="1"/>
  <c r="M133" i="10"/>
  <c r="M133" i="11" s="1"/>
  <c r="C132" i="11"/>
  <c r="L108" i="11"/>
  <c r="C9" i="11"/>
  <c r="C9" i="12" s="1"/>
  <c r="AG13" i="1"/>
  <c r="C12" i="8"/>
  <c r="C12" i="5"/>
  <c r="C12" i="2"/>
  <c r="C12" i="6"/>
  <c r="C11" i="8"/>
  <c r="C11" i="6"/>
  <c r="C11" i="4"/>
  <c r="C11" i="9"/>
  <c r="C11" i="5"/>
  <c r="C11" i="2"/>
  <c r="J40" i="6"/>
  <c r="F40" i="6"/>
  <c r="E43" i="6"/>
  <c r="E43" i="4"/>
  <c r="C12" i="9"/>
  <c r="F45" i="4"/>
  <c r="F37" i="4"/>
  <c r="AE29" i="4"/>
  <c r="P35" i="8"/>
  <c r="M142" i="10"/>
  <c r="F130" i="11"/>
  <c r="D84" i="11"/>
  <c r="I84" i="10"/>
  <c r="I181" i="10" s="1"/>
  <c r="G83" i="11"/>
  <c r="G156" i="10"/>
  <c r="C25" i="8"/>
  <c r="C25" i="4"/>
  <c r="C25" i="9"/>
  <c r="C25" i="5"/>
  <c r="D68" i="11"/>
  <c r="D68" i="12" s="1"/>
  <c r="D88" i="10"/>
  <c r="D88" i="11" s="1"/>
  <c r="D112" i="10"/>
  <c r="D112" i="11" s="1"/>
  <c r="C13" i="8"/>
  <c r="C13" i="6"/>
  <c r="C13" i="4"/>
  <c r="C13" i="9"/>
  <c r="C13" i="5"/>
  <c r="C13" i="2"/>
  <c r="F10" i="9"/>
  <c r="P135" i="11"/>
  <c r="G105" i="11"/>
  <c r="G124" i="10"/>
  <c r="G154" i="10"/>
  <c r="O18" i="11"/>
  <c r="F166" i="10"/>
  <c r="J43" i="7"/>
  <c r="L42" i="7"/>
  <c r="K42" i="7"/>
  <c r="K40" i="7"/>
  <c r="F10" i="7"/>
  <c r="G40" i="8"/>
  <c r="G40" i="4"/>
  <c r="G39" i="8"/>
  <c r="G39" i="4"/>
  <c r="G38" i="8"/>
  <c r="G38" i="4"/>
  <c r="G37" i="8"/>
  <c r="G37" i="4"/>
  <c r="G36" i="4"/>
  <c r="G35" i="8"/>
  <c r="G35" i="4"/>
  <c r="C25" i="3"/>
  <c r="C17" i="3"/>
  <c r="C13" i="3"/>
  <c r="AH28" i="1"/>
  <c r="D98" i="11"/>
  <c r="D98" i="12" s="1"/>
  <c r="I98" i="10"/>
  <c r="I195" i="10" s="1"/>
  <c r="D48" i="10"/>
  <c r="D48" i="11" s="1"/>
  <c r="D48" i="12" s="1"/>
  <c r="C27" i="8"/>
  <c r="C27" i="4"/>
  <c r="C27" i="2"/>
  <c r="C27" i="9"/>
  <c r="C27" i="5"/>
  <c r="C97" i="11"/>
  <c r="C97" i="12" s="1"/>
  <c r="C121" i="11"/>
  <c r="L47" i="11"/>
  <c r="C24" i="4"/>
  <c r="D141" i="10"/>
  <c r="D115" i="10"/>
  <c r="D115" i="11" s="1"/>
  <c r="D91" i="10"/>
  <c r="C20" i="5"/>
  <c r="C20" i="2"/>
  <c r="C20" i="8"/>
  <c r="C20" i="4"/>
  <c r="C20" i="6"/>
  <c r="D39" i="10"/>
  <c r="D39" i="11" s="1"/>
  <c r="D39" i="12" s="1"/>
  <c r="M39" i="10"/>
  <c r="M39" i="11" s="1"/>
  <c r="I39" i="12" s="1"/>
  <c r="J39" i="12" s="1"/>
  <c r="F187" i="12" s="1"/>
  <c r="C18" i="8"/>
  <c r="C18" i="5"/>
  <c r="C18" i="2"/>
  <c r="C18" i="4"/>
  <c r="C18" i="6"/>
  <c r="D86" i="10"/>
  <c r="D86" i="11" s="1"/>
  <c r="M36" i="10"/>
  <c r="D36" i="10"/>
  <c r="C14" i="8"/>
  <c r="C14" i="5"/>
  <c r="C14" i="2"/>
  <c r="C14" i="6"/>
  <c r="C58" i="12"/>
  <c r="D56" i="10"/>
  <c r="G39" i="6"/>
  <c r="J38" i="6"/>
  <c r="G37" i="6"/>
  <c r="C27" i="6"/>
  <c r="F43" i="4"/>
  <c r="C14" i="4"/>
  <c r="H142" i="12"/>
  <c r="F144" i="11"/>
  <c r="P137" i="11"/>
  <c r="G162" i="10"/>
  <c r="F132" i="11"/>
  <c r="L44" i="11"/>
  <c r="C44" i="11"/>
  <c r="C44" i="12" s="1"/>
  <c r="D137" i="10"/>
  <c r="I137" i="10" s="1"/>
  <c r="M186" i="10" s="1"/>
  <c r="M137" i="10"/>
  <c r="C12" i="12"/>
  <c r="C15" i="8"/>
  <c r="C15" i="4"/>
  <c r="C15" i="6"/>
  <c r="C15" i="9"/>
  <c r="C15" i="5"/>
  <c r="C15" i="2"/>
  <c r="AG11" i="1"/>
  <c r="C25" i="6"/>
  <c r="F38" i="4"/>
  <c r="J40" i="7"/>
  <c r="F40" i="7"/>
  <c r="J38" i="7"/>
  <c r="C17" i="7"/>
  <c r="C15" i="7"/>
  <c r="C13" i="7"/>
  <c r="G46" i="8"/>
  <c r="G45" i="8"/>
  <c r="G45" i="4"/>
  <c r="G43" i="8"/>
  <c r="G43" i="4"/>
  <c r="G42" i="8"/>
  <c r="G42" i="4"/>
  <c r="G41" i="8"/>
  <c r="G41" i="4"/>
  <c r="F40" i="3"/>
  <c r="F36" i="3"/>
  <c r="AG28" i="1"/>
  <c r="C28" i="4"/>
  <c r="C28" i="2"/>
  <c r="C98" i="11"/>
  <c r="I98" i="11" s="1"/>
  <c r="I195" i="11" s="1"/>
  <c r="C26" i="8"/>
  <c r="C26" i="6"/>
  <c r="C26" i="4"/>
  <c r="C26" i="2"/>
  <c r="I119" i="12"/>
  <c r="R119" i="10"/>
  <c r="L192" i="10" s="1"/>
  <c r="H70" i="12"/>
  <c r="C23" i="8"/>
  <c r="C23" i="4"/>
  <c r="C23" i="9"/>
  <c r="C23" i="5"/>
  <c r="C23" i="2"/>
  <c r="AG18" i="1"/>
  <c r="C39" i="11"/>
  <c r="C39" i="12" s="1"/>
  <c r="L39" i="11"/>
  <c r="D111" i="10"/>
  <c r="D87" i="10"/>
  <c r="D87" i="11" s="1"/>
  <c r="D87" i="12" s="1"/>
  <c r="C16" i="8"/>
  <c r="C16" i="5"/>
  <c r="C16" i="2"/>
  <c r="C16" i="4"/>
  <c r="C16" i="6"/>
  <c r="C86" i="11"/>
  <c r="C86" i="12" s="1"/>
  <c r="L36" i="11"/>
  <c r="C36" i="11"/>
  <c r="C56" i="11"/>
  <c r="G42" i="6"/>
  <c r="F10" i="5"/>
  <c r="F29" i="5" s="1"/>
  <c r="C26" i="9"/>
  <c r="C18" i="9"/>
  <c r="C14" i="9"/>
  <c r="F10" i="4"/>
  <c r="AF29" i="4"/>
  <c r="F134" i="11"/>
  <c r="C10" i="6"/>
  <c r="B24" i="10"/>
  <c r="B24" i="12" s="1"/>
  <c r="B49" i="12" s="1"/>
  <c r="B74" i="12" s="1"/>
  <c r="B99" i="12" s="1"/>
  <c r="B123" i="12" s="1"/>
  <c r="B147" i="12" s="1"/>
  <c r="B173" i="12" s="1"/>
  <c r="B197" i="12" s="1"/>
  <c r="K24" i="10"/>
  <c r="B18" i="10"/>
  <c r="K18" i="10"/>
  <c r="B16" i="10"/>
  <c r="K16" i="10"/>
  <c r="K16" i="11" s="1"/>
  <c r="K41" i="11" s="1"/>
  <c r="K66" i="11" s="1"/>
  <c r="K91" i="11" s="1"/>
  <c r="K115" i="11" s="1"/>
  <c r="K139" i="11" s="1"/>
  <c r="B8" i="10"/>
  <c r="B8" i="11" s="1"/>
  <c r="B33" i="11" s="1"/>
  <c r="B58" i="11" s="1"/>
  <c r="B83" i="11" s="1"/>
  <c r="B107" i="11" s="1"/>
  <c r="B131" i="11" s="1"/>
  <c r="B156" i="11" s="1"/>
  <c r="B180" i="11" s="1"/>
  <c r="K8" i="10"/>
  <c r="G8" i="12" s="1"/>
  <c r="G33" i="12" s="1"/>
  <c r="G58" i="12" s="1"/>
  <c r="G83" i="12" s="1"/>
  <c r="G107" i="12" s="1"/>
  <c r="G131" i="12" s="1"/>
  <c r="E39" i="4"/>
  <c r="E37" i="4"/>
  <c r="E35" i="4"/>
  <c r="E40" i="8"/>
  <c r="E38" i="8"/>
  <c r="E36" i="8"/>
  <c r="E35" i="8"/>
  <c r="AE29" i="8"/>
  <c r="P147" i="11"/>
  <c r="I147" i="12"/>
  <c r="F146" i="11"/>
  <c r="F171" i="11" s="1"/>
  <c r="F171" i="10"/>
  <c r="I144" i="10"/>
  <c r="M193" i="10" s="1"/>
  <c r="F140" i="11"/>
  <c r="F165" i="10"/>
  <c r="G122" i="11"/>
  <c r="G171" i="10"/>
  <c r="F114" i="11"/>
  <c r="F124" i="11" s="1"/>
  <c r="F163" i="10"/>
  <c r="M108" i="11"/>
  <c r="I108" i="12" s="1"/>
  <c r="R108" i="10"/>
  <c r="L181" i="10" s="1"/>
  <c r="P105" i="11"/>
  <c r="P124" i="11"/>
  <c r="P124" i="10"/>
  <c r="O31" i="11"/>
  <c r="O50" i="11" s="1"/>
  <c r="O50" i="10"/>
  <c r="G20" i="11"/>
  <c r="G168" i="10"/>
  <c r="D13" i="11"/>
  <c r="I13" i="10"/>
  <c r="C185" i="10" s="1"/>
  <c r="G12" i="11"/>
  <c r="G160" i="10"/>
  <c r="D7" i="11"/>
  <c r="I7" i="11" s="1"/>
  <c r="C179" i="11" s="1"/>
  <c r="I7" i="10"/>
  <c r="C179" i="10" s="1"/>
  <c r="H92" i="12"/>
  <c r="D107" i="10"/>
  <c r="D83" i="10"/>
  <c r="D83" i="11" s="1"/>
  <c r="D83" i="12" s="1"/>
  <c r="D33" i="10"/>
  <c r="D33" i="11" s="1"/>
  <c r="D33" i="12" s="1"/>
  <c r="C130" i="11"/>
  <c r="L106" i="11"/>
  <c r="H106" i="12" s="1"/>
  <c r="D129" i="10"/>
  <c r="D129" i="11" s="1"/>
  <c r="D129" i="12" s="1"/>
  <c r="E129" i="12" s="1"/>
  <c r="M129" i="10"/>
  <c r="D31" i="10"/>
  <c r="I31" i="10" s="1"/>
  <c r="E178" i="10" s="1"/>
  <c r="M31" i="10"/>
  <c r="P143" i="11"/>
  <c r="I143" i="12"/>
  <c r="R143" i="10"/>
  <c r="N192" i="10" s="1"/>
  <c r="P139" i="11"/>
  <c r="R139" i="10"/>
  <c r="N188" i="10" s="1"/>
  <c r="P133" i="11"/>
  <c r="M132" i="11"/>
  <c r="I132" i="12" s="1"/>
  <c r="R132" i="10"/>
  <c r="N181" i="10" s="1"/>
  <c r="M130" i="11"/>
  <c r="R130" i="11" s="1"/>
  <c r="N179" i="11" s="1"/>
  <c r="R130" i="10"/>
  <c r="N179" i="10" s="1"/>
  <c r="P129" i="11"/>
  <c r="G119" i="11"/>
  <c r="D119" i="12" s="1"/>
  <c r="F112" i="11"/>
  <c r="F124" i="10"/>
  <c r="O95" i="11"/>
  <c r="F168" i="10"/>
  <c r="O100" i="10"/>
  <c r="D71" i="11"/>
  <c r="D71" i="12" s="1"/>
  <c r="I71" i="10"/>
  <c r="G193" i="10" s="1"/>
  <c r="D65" i="11"/>
  <c r="I65" i="10"/>
  <c r="G187" i="10" s="1"/>
  <c r="O56" i="11"/>
  <c r="I23" i="10"/>
  <c r="C195" i="10" s="1"/>
  <c r="G22" i="11"/>
  <c r="G170" i="11" s="1"/>
  <c r="G170" i="10"/>
  <c r="O14" i="11"/>
  <c r="I14" i="12"/>
  <c r="C81" i="11"/>
  <c r="C81" i="12" s="1"/>
  <c r="C105" i="11"/>
  <c r="AF29" i="6"/>
  <c r="C10" i="2"/>
  <c r="C10" i="5"/>
  <c r="B23" i="10"/>
  <c r="K23" i="10"/>
  <c r="B21" i="10"/>
  <c r="B21" i="11" s="1"/>
  <c r="B46" i="11" s="1"/>
  <c r="B71" i="11" s="1"/>
  <c r="B96" i="11" s="1"/>
  <c r="B120" i="11" s="1"/>
  <c r="B144" i="11" s="1"/>
  <c r="B169" i="11" s="1"/>
  <c r="B193" i="11" s="1"/>
  <c r="K21" i="10"/>
  <c r="K21" i="11" s="1"/>
  <c r="K46" i="11" s="1"/>
  <c r="K71" i="11" s="1"/>
  <c r="K96" i="11" s="1"/>
  <c r="K120" i="11" s="1"/>
  <c r="K144" i="11" s="1"/>
  <c r="B19" i="10"/>
  <c r="K19" i="10"/>
  <c r="K44" i="10" s="1"/>
  <c r="K69" i="10" s="1"/>
  <c r="K94" i="10" s="1"/>
  <c r="B17" i="10"/>
  <c r="K17" i="10"/>
  <c r="B15" i="10"/>
  <c r="K15" i="10"/>
  <c r="B13" i="10"/>
  <c r="B13" i="11" s="1"/>
  <c r="B38" i="11" s="1"/>
  <c r="B63" i="11" s="1"/>
  <c r="B88" i="11" s="1"/>
  <c r="B112" i="11" s="1"/>
  <c r="B136" i="11" s="1"/>
  <c r="B161" i="11" s="1"/>
  <c r="B185" i="11" s="1"/>
  <c r="K13" i="10"/>
  <c r="K38" i="10" s="1"/>
  <c r="K63" i="10" s="1"/>
  <c r="K88" i="10" s="1"/>
  <c r="K112" i="10" s="1"/>
  <c r="K136" i="10" s="1"/>
  <c r="B11" i="10"/>
  <c r="K11" i="10"/>
  <c r="G11" i="12" s="1"/>
  <c r="G36" i="12" s="1"/>
  <c r="G61" i="12" s="1"/>
  <c r="G86" i="12" s="1"/>
  <c r="G110" i="12" s="1"/>
  <c r="G134" i="12" s="1"/>
  <c r="B7" i="10"/>
  <c r="K7" i="10"/>
  <c r="K7" i="11" s="1"/>
  <c r="K32" i="11" s="1"/>
  <c r="K57" i="11" s="1"/>
  <c r="K82" i="11" s="1"/>
  <c r="K106" i="11" s="1"/>
  <c r="K130" i="11" s="1"/>
  <c r="P121" i="11"/>
  <c r="G117" i="11"/>
  <c r="D117" i="12"/>
  <c r="E117" i="12" s="1"/>
  <c r="K191" i="12" s="1"/>
  <c r="I117" i="10"/>
  <c r="K190" i="10" s="1"/>
  <c r="G166" i="10"/>
  <c r="M110" i="11"/>
  <c r="I110" i="12" s="1"/>
  <c r="R110" i="10"/>
  <c r="L183" i="10" s="1"/>
  <c r="G99" i="11"/>
  <c r="G172" i="10"/>
  <c r="F94" i="11"/>
  <c r="F167" i="10"/>
  <c r="O66" i="11"/>
  <c r="F164" i="10"/>
  <c r="O24" i="11"/>
  <c r="F172" i="10"/>
  <c r="D17" i="11"/>
  <c r="D17" i="12" s="1"/>
  <c r="E17" i="12" s="1"/>
  <c r="C190" i="12" s="1"/>
  <c r="I17" i="10"/>
  <c r="C189" i="10" s="1"/>
  <c r="G16" i="11"/>
  <c r="K9" i="10"/>
  <c r="G9" i="12" s="1"/>
  <c r="G34" i="12" s="1"/>
  <c r="G59" i="12" s="1"/>
  <c r="G84" i="12" s="1"/>
  <c r="G108" i="12" s="1"/>
  <c r="G132" i="12" s="1"/>
  <c r="AF29" i="8"/>
  <c r="R123" i="10"/>
  <c r="L196" i="10" s="1"/>
  <c r="O117" i="11"/>
  <c r="R117" i="10"/>
  <c r="L190" i="10" s="1"/>
  <c r="D114" i="11"/>
  <c r="D114" i="12" s="1"/>
  <c r="I114" i="10"/>
  <c r="K187" i="10" s="1"/>
  <c r="O105" i="11"/>
  <c r="O97" i="11"/>
  <c r="G81" i="11"/>
  <c r="G100" i="10"/>
  <c r="D69" i="11"/>
  <c r="D69" i="12" s="1"/>
  <c r="I69" i="10"/>
  <c r="G191" i="10" s="1"/>
  <c r="D63" i="11"/>
  <c r="I63" i="10"/>
  <c r="G185" i="10" s="1"/>
  <c r="D40" i="11"/>
  <c r="D40" i="12" s="1"/>
  <c r="E40" i="12" s="1"/>
  <c r="E188" i="12" s="1"/>
  <c r="I40" i="10"/>
  <c r="E187" i="10" s="1"/>
  <c r="D38" i="11"/>
  <c r="I38" i="10"/>
  <c r="E185" i="10" s="1"/>
  <c r="G31" i="11"/>
  <c r="G50" i="10"/>
  <c r="D21" i="11"/>
  <c r="I21" i="10"/>
  <c r="C193" i="10" s="1"/>
  <c r="O8" i="11"/>
  <c r="O25" i="10"/>
  <c r="D144" i="11"/>
  <c r="D144" i="12"/>
  <c r="I138" i="10"/>
  <c r="M187" i="10" s="1"/>
  <c r="I136" i="10"/>
  <c r="M185" i="10" s="1"/>
  <c r="I132" i="10"/>
  <c r="M181" i="10" s="1"/>
  <c r="I130" i="10"/>
  <c r="M179" i="10" s="1"/>
  <c r="R112" i="10"/>
  <c r="L185" i="10" s="1"/>
  <c r="O109" i="11"/>
  <c r="O107" i="11"/>
  <c r="I107" i="12" s="1"/>
  <c r="R107" i="10"/>
  <c r="L180" i="10" s="1"/>
  <c r="R96" i="11"/>
  <c r="J193" i="11" s="1"/>
  <c r="I96" i="10"/>
  <c r="I193" i="10" s="1"/>
  <c r="R94" i="10"/>
  <c r="J191" i="10" s="1"/>
  <c r="G56" i="11"/>
  <c r="G75" i="11" s="1"/>
  <c r="G75" i="10"/>
  <c r="I34" i="10"/>
  <c r="E181" i="10" s="1"/>
  <c r="D32" i="11"/>
  <c r="I32" i="11" s="1"/>
  <c r="E179" i="11" s="1"/>
  <c r="D19" i="11"/>
  <c r="I19" i="11" s="1"/>
  <c r="C191" i="11" s="1"/>
  <c r="I19" i="10"/>
  <c r="C191" i="10" s="1"/>
  <c r="G166" i="11"/>
  <c r="G162" i="11"/>
  <c r="D116" i="11"/>
  <c r="D116" i="12" s="1"/>
  <c r="I116" i="10"/>
  <c r="K189" i="10" s="1"/>
  <c r="O113" i="11"/>
  <c r="R113" i="10"/>
  <c r="L186" i="10" s="1"/>
  <c r="O111" i="11"/>
  <c r="R111" i="10"/>
  <c r="L184" i="10" s="1"/>
  <c r="D42" i="11"/>
  <c r="I42" i="11" s="1"/>
  <c r="E189" i="11" s="1"/>
  <c r="I42" i="10"/>
  <c r="E189" i="10" s="1"/>
  <c r="G8" i="11"/>
  <c r="G156" i="11"/>
  <c r="G25" i="10"/>
  <c r="R87" i="11"/>
  <c r="J184" i="11" s="1"/>
  <c r="F50" i="11"/>
  <c r="F168" i="11"/>
  <c r="F166" i="11"/>
  <c r="F158" i="11"/>
  <c r="F156" i="11"/>
  <c r="I144" i="11"/>
  <c r="M193" i="11" s="1"/>
  <c r="Q148" i="11"/>
  <c r="H160" i="11"/>
  <c r="R89" i="11"/>
  <c r="J186" i="11" s="1"/>
  <c r="R107" i="11"/>
  <c r="L180" i="11" s="1"/>
  <c r="R89" i="10"/>
  <c r="J186" i="10" s="1"/>
  <c r="R87" i="10"/>
  <c r="J184" i="10" s="1"/>
  <c r="I85" i="11"/>
  <c r="I182" i="11" s="1"/>
  <c r="P75" i="10"/>
  <c r="F75" i="10"/>
  <c r="R74" i="10"/>
  <c r="H196" i="10" s="1"/>
  <c r="R66" i="10"/>
  <c r="H188" i="10" s="1"/>
  <c r="I66" i="11"/>
  <c r="G188" i="11" s="1"/>
  <c r="I64" i="11"/>
  <c r="G186" i="11" s="1"/>
  <c r="R60" i="10"/>
  <c r="H182" i="10" s="1"/>
  <c r="R58" i="10"/>
  <c r="H180" i="10" s="1"/>
  <c r="R56" i="10"/>
  <c r="P50" i="10"/>
  <c r="F50" i="10"/>
  <c r="R49" i="10"/>
  <c r="F196" i="10" s="1"/>
  <c r="R37" i="10"/>
  <c r="F184" i="10" s="1"/>
  <c r="P25" i="10"/>
  <c r="F25" i="10"/>
  <c r="R24" i="10"/>
  <c r="D196" i="10"/>
  <c r="G171" i="11"/>
  <c r="G167" i="11"/>
  <c r="G163" i="11"/>
  <c r="G161" i="11"/>
  <c r="R10" i="10"/>
  <c r="D182" i="10" s="1"/>
  <c r="R8" i="10"/>
  <c r="D180" i="10" s="1"/>
  <c r="G155" i="11"/>
  <c r="R6" i="10"/>
  <c r="D178" i="10" s="1"/>
  <c r="I117" i="11"/>
  <c r="K190" i="11" s="1"/>
  <c r="P100" i="10"/>
  <c r="F100" i="10"/>
  <c r="R93" i="10"/>
  <c r="J190" i="10" s="1"/>
  <c r="I85" i="10"/>
  <c r="I182" i="10" s="1"/>
  <c r="P100" i="11"/>
  <c r="I70" i="10"/>
  <c r="G192" i="10" s="1"/>
  <c r="I66" i="10"/>
  <c r="G188" i="10" s="1"/>
  <c r="I64" i="10"/>
  <c r="G186" i="10" s="1"/>
  <c r="I62" i="10"/>
  <c r="G184" i="10" s="1"/>
  <c r="R61" i="11"/>
  <c r="H183" i="11" s="1"/>
  <c r="I49" i="10"/>
  <c r="E196" i="10" s="1"/>
  <c r="R46" i="11"/>
  <c r="F193" i="11" s="1"/>
  <c r="I45" i="10"/>
  <c r="E192" i="10" s="1"/>
  <c r="I43" i="10"/>
  <c r="E190" i="10" s="1"/>
  <c r="I41" i="10"/>
  <c r="E188" i="10" s="1"/>
  <c r="P50" i="11"/>
  <c r="F167" i="11"/>
  <c r="I16" i="10"/>
  <c r="C188" i="10" s="1"/>
  <c r="I14" i="10"/>
  <c r="C186" i="10" s="1"/>
  <c r="I10" i="10"/>
  <c r="C182" i="10" s="1"/>
  <c r="I6" i="10"/>
  <c r="C178" i="10" s="1"/>
  <c r="E173" i="11"/>
  <c r="R136" i="11"/>
  <c r="N185" i="11" s="1"/>
  <c r="Q100" i="11"/>
  <c r="H161" i="11"/>
  <c r="G25" i="11"/>
  <c r="Q124" i="11"/>
  <c r="R93" i="11"/>
  <c r="J190" i="11" s="1"/>
  <c r="R58" i="11"/>
  <c r="H180" i="11" s="1"/>
  <c r="I62" i="11"/>
  <c r="G184" i="11" s="1"/>
  <c r="Q50" i="11"/>
  <c r="R56" i="11"/>
  <c r="H178" i="11" s="1"/>
  <c r="I6" i="11"/>
  <c r="C178" i="11" s="1"/>
  <c r="I43" i="11"/>
  <c r="E190" i="11" s="1"/>
  <c r="I14" i="11"/>
  <c r="C186" i="11" s="1"/>
  <c r="Q25" i="11"/>
  <c r="I41" i="11"/>
  <c r="E188" i="11" s="1"/>
  <c r="H50" i="11"/>
  <c r="R10" i="11"/>
  <c r="D182" i="11" s="1"/>
  <c r="R6" i="11"/>
  <c r="D178" i="11" s="1"/>
  <c r="I16" i="11"/>
  <c r="C188" i="11" s="1"/>
  <c r="B7" i="11"/>
  <c r="B32" i="11" s="1"/>
  <c r="B57" i="11" s="1"/>
  <c r="B82" i="11" s="1"/>
  <c r="B106" i="11" s="1"/>
  <c r="B130" i="11" s="1"/>
  <c r="B155" i="11" s="1"/>
  <c r="B179" i="11" s="1"/>
  <c r="B32" i="10"/>
  <c r="B57" i="10" s="1"/>
  <c r="B82" i="10"/>
  <c r="B106" i="10" s="1"/>
  <c r="B130" i="10" s="1"/>
  <c r="B155" i="10" s="1"/>
  <c r="B179" i="10" s="1"/>
  <c r="B7" i="12"/>
  <c r="B32" i="12" s="1"/>
  <c r="B57" i="12" s="1"/>
  <c r="B82" i="12" s="1"/>
  <c r="B106" i="12" s="1"/>
  <c r="B130" i="12" s="1"/>
  <c r="B156" i="12" s="1"/>
  <c r="B180" i="12" s="1"/>
  <c r="B19" i="11"/>
  <c r="B44" i="11" s="1"/>
  <c r="B69" i="11" s="1"/>
  <c r="B94" i="11" s="1"/>
  <c r="B118" i="11" s="1"/>
  <c r="B142" i="11" s="1"/>
  <c r="B167" i="11" s="1"/>
  <c r="B191" i="11" s="1"/>
  <c r="B44" i="10"/>
  <c r="B69" i="10"/>
  <c r="B94" i="10" s="1"/>
  <c r="B118" i="10" s="1"/>
  <c r="B142" i="10" s="1"/>
  <c r="B167" i="10" s="1"/>
  <c r="B191" i="10" s="1"/>
  <c r="B19" i="12"/>
  <c r="B44" i="12" s="1"/>
  <c r="B69" i="12" s="1"/>
  <c r="B94" i="12" s="1"/>
  <c r="B118" i="12" s="1"/>
  <c r="B142" i="12" s="1"/>
  <c r="B168" i="12" s="1"/>
  <c r="B192" i="12" s="1"/>
  <c r="D31" i="11"/>
  <c r="G168" i="11"/>
  <c r="R39" i="10"/>
  <c r="F186" i="10" s="1"/>
  <c r="I84" i="11"/>
  <c r="I181" i="11" s="1"/>
  <c r="D84" i="12"/>
  <c r="F35" i="2"/>
  <c r="R119" i="11"/>
  <c r="L192" i="11" s="1"/>
  <c r="H119" i="12"/>
  <c r="F165" i="11"/>
  <c r="I17" i="11"/>
  <c r="C189" i="11" s="1"/>
  <c r="K13" i="11"/>
  <c r="K38" i="11" s="1"/>
  <c r="K63" i="11" s="1"/>
  <c r="K88" i="11" s="1"/>
  <c r="K112" i="11" s="1"/>
  <c r="K136" i="11" s="1"/>
  <c r="K24" i="11"/>
  <c r="K49" i="11" s="1"/>
  <c r="K74" i="11" s="1"/>
  <c r="K99" i="11" s="1"/>
  <c r="K123" i="11" s="1"/>
  <c r="K147" i="11" s="1"/>
  <c r="K49" i="10"/>
  <c r="K74" i="10" s="1"/>
  <c r="K99" i="10" s="1"/>
  <c r="K123" i="10" s="1"/>
  <c r="K147" i="10" s="1"/>
  <c r="G24" i="12"/>
  <c r="G49" i="12"/>
  <c r="G74" i="12" s="1"/>
  <c r="G99" i="12" s="1"/>
  <c r="G123" i="12" s="1"/>
  <c r="G147" i="12" s="1"/>
  <c r="C36" i="12"/>
  <c r="I115" i="10"/>
  <c r="K188" i="10" s="1"/>
  <c r="N35" i="7"/>
  <c r="N35" i="8" s="1"/>
  <c r="J39" i="8"/>
  <c r="J39" i="6"/>
  <c r="J39" i="7"/>
  <c r="I143" i="11"/>
  <c r="M192" i="11" s="1"/>
  <c r="C143" i="12"/>
  <c r="I38" i="11"/>
  <c r="E185" i="11" s="1"/>
  <c r="D38" i="12"/>
  <c r="E38" i="12" s="1"/>
  <c r="E186" i="12" s="1"/>
  <c r="K9" i="11"/>
  <c r="K34" i="11" s="1"/>
  <c r="K59" i="11" s="1"/>
  <c r="K84" i="11" s="1"/>
  <c r="K108" i="11" s="1"/>
  <c r="K132" i="11" s="1"/>
  <c r="K34" i="10"/>
  <c r="K59" i="10" s="1"/>
  <c r="K84" i="10" s="1"/>
  <c r="K108" i="10" s="1"/>
  <c r="K132" i="10" s="1"/>
  <c r="D91" i="11"/>
  <c r="I91" i="10"/>
  <c r="I188" i="10" s="1"/>
  <c r="H35" i="8"/>
  <c r="H35" i="6"/>
  <c r="H35" i="4"/>
  <c r="H35" i="7"/>
  <c r="F162" i="11"/>
  <c r="F170" i="11"/>
  <c r="D42" i="12"/>
  <c r="G164" i="11"/>
  <c r="D16" i="12"/>
  <c r="I172" i="10"/>
  <c r="B13" i="12"/>
  <c r="B38" i="12" s="1"/>
  <c r="B63" i="12" s="1"/>
  <c r="B88" i="12" s="1"/>
  <c r="B112" i="12" s="1"/>
  <c r="B136" i="12" s="1"/>
  <c r="B162" i="12" s="1"/>
  <c r="B186" i="12" s="1"/>
  <c r="B17" i="11"/>
  <c r="B42" i="11" s="1"/>
  <c r="B67" i="11" s="1"/>
  <c r="B92" i="11" s="1"/>
  <c r="B116" i="11" s="1"/>
  <c r="B140" i="11" s="1"/>
  <c r="B165" i="11" s="1"/>
  <c r="B189" i="11" s="1"/>
  <c r="B42" i="10"/>
  <c r="B67" i="10" s="1"/>
  <c r="B92" i="10" s="1"/>
  <c r="B116" i="10" s="1"/>
  <c r="B140" i="10" s="1"/>
  <c r="B165" i="10" s="1"/>
  <c r="B189" i="10" s="1"/>
  <c r="B17" i="12"/>
  <c r="B42" i="12" s="1"/>
  <c r="B67" i="12" s="1"/>
  <c r="B92" i="12" s="1"/>
  <c r="B116" i="12" s="1"/>
  <c r="B140" i="12" s="1"/>
  <c r="B166" i="12" s="1"/>
  <c r="B190" i="12" s="1"/>
  <c r="B21" i="12"/>
  <c r="B46" i="12" s="1"/>
  <c r="B71" i="12" s="1"/>
  <c r="B96" i="12" s="1"/>
  <c r="B120" i="12" s="1"/>
  <c r="B144" i="12" s="1"/>
  <c r="B170" i="12" s="1"/>
  <c r="B194" i="12" s="1"/>
  <c r="C105" i="12"/>
  <c r="I65" i="11"/>
  <c r="G187" i="11" s="1"/>
  <c r="D65" i="12"/>
  <c r="I130" i="11"/>
  <c r="M179" i="11" s="1"/>
  <c r="C130" i="12"/>
  <c r="D107" i="11"/>
  <c r="D107" i="12" s="1"/>
  <c r="I107" i="10"/>
  <c r="K180" i="10" s="1"/>
  <c r="I13" i="11"/>
  <c r="C185" i="11" s="1"/>
  <c r="B8" i="12"/>
  <c r="B33" i="12"/>
  <c r="B58" i="12" s="1"/>
  <c r="B83" i="12" s="1"/>
  <c r="B107" i="12" s="1"/>
  <c r="B131" i="12" s="1"/>
  <c r="B157" i="12" s="1"/>
  <c r="B181" i="12" s="1"/>
  <c r="B16" i="11"/>
  <c r="B41" i="11" s="1"/>
  <c r="B66" i="11" s="1"/>
  <c r="B91" i="11" s="1"/>
  <c r="B115" i="11" s="1"/>
  <c r="B139" i="11" s="1"/>
  <c r="B164" i="11" s="1"/>
  <c r="B188" i="11" s="1"/>
  <c r="B41" i="10"/>
  <c r="B66" i="10" s="1"/>
  <c r="B91" i="10" s="1"/>
  <c r="B115" i="10" s="1"/>
  <c r="B139" i="10" s="1"/>
  <c r="B164" i="10" s="1"/>
  <c r="B188" i="10" s="1"/>
  <c r="B16" i="12"/>
  <c r="B41" i="12" s="1"/>
  <c r="B66" i="12" s="1"/>
  <c r="B91" i="12" s="1"/>
  <c r="B115" i="12" s="1"/>
  <c r="B139" i="12" s="1"/>
  <c r="B165" i="12" s="1"/>
  <c r="B189" i="12" s="1"/>
  <c r="B24" i="11"/>
  <c r="B49" i="11" s="1"/>
  <c r="B74" i="11" s="1"/>
  <c r="B99" i="11" s="1"/>
  <c r="B123" i="11" s="1"/>
  <c r="B147" i="11" s="1"/>
  <c r="B172" i="11" s="1"/>
  <c r="B196" i="11" s="1"/>
  <c r="B49" i="10"/>
  <c r="B74" i="10" s="1"/>
  <c r="B99" i="10" s="1"/>
  <c r="B123" i="10" s="1"/>
  <c r="B147" i="10" s="1"/>
  <c r="B172" i="10" s="1"/>
  <c r="B196" i="10" s="1"/>
  <c r="D111" i="11"/>
  <c r="D111" i="12" s="1"/>
  <c r="I111" i="10"/>
  <c r="K184" i="10" s="1"/>
  <c r="C122" i="12"/>
  <c r="D56" i="11"/>
  <c r="I56" i="10"/>
  <c r="G178" i="10" s="1"/>
  <c r="D36" i="11"/>
  <c r="I36" i="10"/>
  <c r="E183" i="10" s="1"/>
  <c r="M141" i="11"/>
  <c r="R141" i="10"/>
  <c r="N190" i="10" s="1"/>
  <c r="R108" i="11"/>
  <c r="L181" i="11" s="1"/>
  <c r="H108" i="12"/>
  <c r="C147" i="12"/>
  <c r="I15" i="11"/>
  <c r="C187" i="11" s="1"/>
  <c r="B11" i="11"/>
  <c r="B36" i="11" s="1"/>
  <c r="B61" i="11" s="1"/>
  <c r="B86" i="11" s="1"/>
  <c r="B110" i="11" s="1"/>
  <c r="B134" i="11" s="1"/>
  <c r="B159" i="11" s="1"/>
  <c r="B183" i="11" s="1"/>
  <c r="B36" i="10"/>
  <c r="B61" i="10" s="1"/>
  <c r="B86" i="10" s="1"/>
  <c r="B110" i="10" s="1"/>
  <c r="B134" i="10" s="1"/>
  <c r="B159" i="10" s="1"/>
  <c r="B183" i="10" s="1"/>
  <c r="B11" i="12"/>
  <c r="B36" i="12" s="1"/>
  <c r="B61" i="12" s="1"/>
  <c r="B86" i="12" s="1"/>
  <c r="B110" i="12" s="1"/>
  <c r="B134" i="12" s="1"/>
  <c r="B160" i="12" s="1"/>
  <c r="B184" i="12" s="1"/>
  <c r="B18" i="11"/>
  <c r="B43" i="11" s="1"/>
  <c r="B68" i="11" s="1"/>
  <c r="B93" i="11" s="1"/>
  <c r="B117" i="11" s="1"/>
  <c r="B141" i="11" s="1"/>
  <c r="B166" i="11" s="1"/>
  <c r="B190" i="11" s="1"/>
  <c r="B43" i="10"/>
  <c r="B68" i="10"/>
  <c r="B93" i="10" s="1"/>
  <c r="B117" i="10" s="1"/>
  <c r="B141" i="10" s="1"/>
  <c r="B166" i="10" s="1"/>
  <c r="B190" i="10" s="1"/>
  <c r="B18" i="12"/>
  <c r="B43" i="12"/>
  <c r="B68" i="12" s="1"/>
  <c r="B93" i="12" s="1"/>
  <c r="B117" i="12" s="1"/>
  <c r="B141" i="12" s="1"/>
  <c r="B167" i="12" s="1"/>
  <c r="B191" i="12" s="1"/>
  <c r="G154" i="11"/>
  <c r="H178" i="10"/>
  <c r="D19" i="12"/>
  <c r="K15" i="11"/>
  <c r="K40" i="11" s="1"/>
  <c r="K65" i="11" s="1"/>
  <c r="K90" i="11" s="1"/>
  <c r="K114" i="11" s="1"/>
  <c r="K138" i="11" s="1"/>
  <c r="K40" i="10"/>
  <c r="K65" i="10" s="1"/>
  <c r="K90" i="10" s="1"/>
  <c r="K114" i="10" s="1"/>
  <c r="K138" i="10" s="1"/>
  <c r="G15" i="12"/>
  <c r="G40" i="12" s="1"/>
  <c r="G65" i="12" s="1"/>
  <c r="G90" i="12" s="1"/>
  <c r="G114" i="12" s="1"/>
  <c r="G138" i="12" s="1"/>
  <c r="K118" i="10"/>
  <c r="K142" i="10" s="1"/>
  <c r="K23" i="11"/>
  <c r="K48" i="11" s="1"/>
  <c r="K73" i="11" s="1"/>
  <c r="K98" i="11" s="1"/>
  <c r="K122" i="11" s="1"/>
  <c r="K146" i="11" s="1"/>
  <c r="K48" i="10"/>
  <c r="K73" i="10" s="1"/>
  <c r="K98" i="10" s="1"/>
  <c r="K122" i="10" s="1"/>
  <c r="K146" i="10" s="1"/>
  <c r="G23" i="12"/>
  <c r="G48" i="12" s="1"/>
  <c r="G73" i="12" s="1"/>
  <c r="G98" i="12" s="1"/>
  <c r="G122" i="12" s="1"/>
  <c r="G146" i="12" s="1"/>
  <c r="M31" i="11"/>
  <c r="I31" i="12" s="1"/>
  <c r="R31" i="10"/>
  <c r="F178" i="10" s="1"/>
  <c r="M129" i="11"/>
  <c r="R129" i="10"/>
  <c r="N178" i="10" s="1"/>
  <c r="K18" i="11"/>
  <c r="K43" i="11" s="1"/>
  <c r="K68" i="11" s="1"/>
  <c r="K93" i="11" s="1"/>
  <c r="K117" i="11" s="1"/>
  <c r="K141" i="11" s="1"/>
  <c r="K43" i="10"/>
  <c r="K68" i="10"/>
  <c r="K93" i="10" s="1"/>
  <c r="K117" i="10" s="1"/>
  <c r="K141" i="10" s="1"/>
  <c r="G18" i="12"/>
  <c r="G43" i="12" s="1"/>
  <c r="G68" i="12" s="1"/>
  <c r="G93" i="12" s="1"/>
  <c r="G117" i="12" s="1"/>
  <c r="G141" i="12" s="1"/>
  <c r="J35" i="4"/>
  <c r="J35" i="8" s="1"/>
  <c r="M137" i="11"/>
  <c r="R137" i="10"/>
  <c r="N186" i="10" s="1"/>
  <c r="M36" i="11"/>
  <c r="I36" i="12" s="1"/>
  <c r="J36" i="12" s="1"/>
  <c r="F184" i="12" s="1"/>
  <c r="R36" i="10"/>
  <c r="F183" i="10" s="1"/>
  <c r="D141" i="11"/>
  <c r="I141" i="11" s="1"/>
  <c r="M190" i="11" s="1"/>
  <c r="G124" i="11"/>
  <c r="I112" i="10"/>
  <c r="K185" i="10" s="1"/>
  <c r="M142" i="11"/>
  <c r="R142" i="11" s="1"/>
  <c r="N191" i="11" s="1"/>
  <c r="R142" i="10"/>
  <c r="N191" i="10" s="1"/>
  <c r="I132" i="11"/>
  <c r="M181" i="11" s="1"/>
  <c r="C132" i="12"/>
  <c r="I61" i="11"/>
  <c r="G183" i="11" s="1"/>
  <c r="I68" i="11"/>
  <c r="G190" i="11" s="1"/>
  <c r="H123" i="12"/>
  <c r="I137" i="12"/>
  <c r="D56" i="12"/>
  <c r="F35" i="8"/>
  <c r="F35" i="6"/>
  <c r="F35" i="3"/>
  <c r="F35" i="4"/>
  <c r="F35" i="7"/>
  <c r="J56" i="12"/>
  <c r="H179" i="12" s="1"/>
  <c r="I91" i="11"/>
  <c r="I188" i="11" s="1"/>
  <c r="D91" i="12"/>
  <c r="I141" i="12"/>
  <c r="J141" i="12" s="1"/>
  <c r="N191" i="12" s="1"/>
  <c r="R141" i="11"/>
  <c r="N190" i="11" s="1"/>
  <c r="I129" i="11"/>
  <c r="M178" i="11" s="1"/>
  <c r="R115" i="11" l="1"/>
  <c r="L188" i="11" s="1"/>
  <c r="I115" i="12"/>
  <c r="J137" i="12"/>
  <c r="N187" i="12" s="1"/>
  <c r="R68" i="10"/>
  <c r="H190" i="10" s="1"/>
  <c r="M95" i="11"/>
  <c r="I109" i="10"/>
  <c r="K182" i="10" s="1"/>
  <c r="E143" i="12"/>
  <c r="M193" i="12" s="1"/>
  <c r="R98" i="11"/>
  <c r="J195" i="11" s="1"/>
  <c r="I119" i="11"/>
  <c r="K192" i="11" s="1"/>
  <c r="C45" i="12"/>
  <c r="R14" i="11"/>
  <c r="D186" i="11" s="1"/>
  <c r="R7" i="11"/>
  <c r="D179" i="11" s="1"/>
  <c r="E119" i="12"/>
  <c r="K193" i="12" s="1"/>
  <c r="H137" i="12"/>
  <c r="H8" i="12"/>
  <c r="J8" i="12" s="1"/>
  <c r="D181" i="12" s="1"/>
  <c r="M43" i="11"/>
  <c r="I43" i="12" s="1"/>
  <c r="J43" i="12" s="1"/>
  <c r="F191" i="12" s="1"/>
  <c r="R143" i="11"/>
  <c r="N192" i="11" s="1"/>
  <c r="R86" i="11"/>
  <c r="J183" i="11" s="1"/>
  <c r="I70" i="11"/>
  <c r="G192" i="11" s="1"/>
  <c r="R81" i="10"/>
  <c r="J178" i="10" s="1"/>
  <c r="R115" i="10"/>
  <c r="L188" i="10" s="1"/>
  <c r="I142" i="12"/>
  <c r="E16" i="12"/>
  <c r="C189" i="12" s="1"/>
  <c r="R74" i="11"/>
  <c r="H196" i="11" s="1"/>
  <c r="I20" i="10"/>
  <c r="C192" i="10" s="1"/>
  <c r="R14" i="10"/>
  <c r="D186" i="10" s="1"/>
  <c r="M134" i="11"/>
  <c r="R134" i="11" s="1"/>
  <c r="N183" i="11" s="1"/>
  <c r="R147" i="10"/>
  <c r="N196" i="10" s="1"/>
  <c r="M72" i="10"/>
  <c r="M72" i="11" s="1"/>
  <c r="I72" i="12" s="1"/>
  <c r="I122" i="10"/>
  <c r="K195" i="10" s="1"/>
  <c r="D122" i="11"/>
  <c r="D122" i="12" s="1"/>
  <c r="D58" i="12"/>
  <c r="I58" i="11"/>
  <c r="G180" i="11" s="1"/>
  <c r="R60" i="11"/>
  <c r="H182" i="11" s="1"/>
  <c r="I60" i="12"/>
  <c r="R64" i="10"/>
  <c r="H186" i="10" s="1"/>
  <c r="M64" i="11"/>
  <c r="M90" i="11"/>
  <c r="I90" i="12" s="1"/>
  <c r="R90" i="10"/>
  <c r="J187" i="10" s="1"/>
  <c r="D44" i="11"/>
  <c r="I44" i="10"/>
  <c r="E191" i="10" s="1"/>
  <c r="I34" i="11"/>
  <c r="E181" i="11" s="1"/>
  <c r="D34" i="12"/>
  <c r="R45" i="10"/>
  <c r="F192" i="10" s="1"/>
  <c r="C166" i="11"/>
  <c r="C167" i="12" s="1"/>
  <c r="H143" i="12"/>
  <c r="E18" i="12"/>
  <c r="C191" i="12" s="1"/>
  <c r="R88" i="10"/>
  <c r="J185" i="10" s="1"/>
  <c r="I18" i="11"/>
  <c r="C190" i="11" s="1"/>
  <c r="R39" i="11"/>
  <c r="F186" i="11" s="1"/>
  <c r="H86" i="12"/>
  <c r="C70" i="12"/>
  <c r="AH18" i="1"/>
  <c r="R18" i="11"/>
  <c r="D190" i="11" s="1"/>
  <c r="I87" i="10"/>
  <c r="I184" i="10" s="1"/>
  <c r="H14" i="12"/>
  <c r="J14" i="12" s="1"/>
  <c r="D187" i="12" s="1"/>
  <c r="R116" i="10"/>
  <c r="L189" i="10" s="1"/>
  <c r="M92" i="11"/>
  <c r="R92" i="11" s="1"/>
  <c r="J189" i="11" s="1"/>
  <c r="M13" i="11"/>
  <c r="R13" i="11" s="1"/>
  <c r="D185" i="11" s="1"/>
  <c r="R147" i="11"/>
  <c r="N196" i="11" s="1"/>
  <c r="C164" i="11"/>
  <c r="C165" i="12" s="1"/>
  <c r="I123" i="11"/>
  <c r="K196" i="11" s="1"/>
  <c r="J105" i="12"/>
  <c r="L179" i="12" s="1"/>
  <c r="I69" i="11"/>
  <c r="G191" i="11" s="1"/>
  <c r="R37" i="11"/>
  <c r="F184" i="11" s="1"/>
  <c r="R11" i="11"/>
  <c r="D183" i="11" s="1"/>
  <c r="R24" i="11"/>
  <c r="D196" i="11" s="1"/>
  <c r="I24" i="10"/>
  <c r="C196" i="10" s="1"/>
  <c r="D81" i="10"/>
  <c r="D81" i="11" s="1"/>
  <c r="M44" i="10"/>
  <c r="R110" i="11"/>
  <c r="L183" i="11" s="1"/>
  <c r="E108" i="12"/>
  <c r="K182" i="12" s="1"/>
  <c r="R91" i="11"/>
  <c r="J188" i="11" s="1"/>
  <c r="R88" i="11"/>
  <c r="J185" i="11" s="1"/>
  <c r="J74" i="12"/>
  <c r="H197" i="12" s="1"/>
  <c r="I37" i="11"/>
  <c r="E184" i="11" s="1"/>
  <c r="R19" i="11"/>
  <c r="D191" i="11" s="1"/>
  <c r="I130" i="12"/>
  <c r="J130" i="12" s="1"/>
  <c r="N180" i="12" s="1"/>
  <c r="I10" i="11"/>
  <c r="C182" i="11" s="1"/>
  <c r="D105" i="10"/>
  <c r="M114" i="10"/>
  <c r="I58" i="10"/>
  <c r="G180" i="10" s="1"/>
  <c r="C88" i="11"/>
  <c r="C88" i="12" s="1"/>
  <c r="X29" i="1"/>
  <c r="E91" i="12"/>
  <c r="I189" i="12" s="1"/>
  <c r="R16" i="11"/>
  <c r="D188" i="11" s="1"/>
  <c r="D160" i="10"/>
  <c r="I160" i="10" s="1"/>
  <c r="I37" i="10"/>
  <c r="E184" i="10" s="1"/>
  <c r="I89" i="10"/>
  <c r="I186" i="10" s="1"/>
  <c r="I12" i="10"/>
  <c r="C184" i="10" s="1"/>
  <c r="C168" i="11"/>
  <c r="C169" i="12" s="1"/>
  <c r="H37" i="12"/>
  <c r="J37" i="12" s="1"/>
  <c r="F185" i="12" s="1"/>
  <c r="R117" i="11"/>
  <c r="L190" i="11" s="1"/>
  <c r="I113" i="12"/>
  <c r="J113" i="12" s="1"/>
  <c r="L187" i="12" s="1"/>
  <c r="D12" i="11"/>
  <c r="D12" i="12" s="1"/>
  <c r="E12" i="12" s="1"/>
  <c r="C185" i="12" s="1"/>
  <c r="E57" i="12"/>
  <c r="G180" i="12" s="1"/>
  <c r="R41" i="11"/>
  <c r="F188" i="11" s="1"/>
  <c r="B6" i="11"/>
  <c r="B31" i="11" s="1"/>
  <c r="B56" i="11" s="1"/>
  <c r="B81" i="11" s="1"/>
  <c r="B105" i="11" s="1"/>
  <c r="B129" i="11" s="1"/>
  <c r="B154" i="11" s="1"/>
  <c r="B178" i="11" s="1"/>
  <c r="B31" i="10"/>
  <c r="B56" i="10" s="1"/>
  <c r="B81" i="10" s="1"/>
  <c r="B105" i="10" s="1"/>
  <c r="B129" i="10" s="1"/>
  <c r="B154" i="10" s="1"/>
  <c r="B178" i="10" s="1"/>
  <c r="B6" i="12"/>
  <c r="B31" i="12" s="1"/>
  <c r="B56" i="12" s="1"/>
  <c r="B81" i="12" s="1"/>
  <c r="B105" i="12" s="1"/>
  <c r="B129" i="12" s="1"/>
  <c r="B155" i="12" s="1"/>
  <c r="B179" i="12" s="1"/>
  <c r="I92" i="11"/>
  <c r="I189" i="11" s="1"/>
  <c r="D92" i="12"/>
  <c r="E92" i="12" s="1"/>
  <c r="I190" i="12" s="1"/>
  <c r="D146" i="11"/>
  <c r="I146" i="10"/>
  <c r="M195" i="10" s="1"/>
  <c r="R48" i="10"/>
  <c r="F195" i="10" s="1"/>
  <c r="M48" i="11"/>
  <c r="I48" i="12" s="1"/>
  <c r="J48" i="12" s="1"/>
  <c r="F196" i="12" s="1"/>
  <c r="I94" i="10"/>
  <c r="I191" i="10" s="1"/>
  <c r="D94" i="11"/>
  <c r="D94" i="12" s="1"/>
  <c r="D140" i="11"/>
  <c r="I140" i="10"/>
  <c r="M189" i="10" s="1"/>
  <c r="I87" i="11"/>
  <c r="I184" i="11" s="1"/>
  <c r="C87" i="12"/>
  <c r="E87" i="12" s="1"/>
  <c r="I185" i="12" s="1"/>
  <c r="D131" i="12"/>
  <c r="E131" i="12" s="1"/>
  <c r="M181" i="12" s="1"/>
  <c r="I131" i="11"/>
  <c r="M180" i="11" s="1"/>
  <c r="R33" i="10"/>
  <c r="F180" i="10" s="1"/>
  <c r="M33" i="11"/>
  <c r="I20" i="11"/>
  <c r="C192" i="11" s="1"/>
  <c r="D20" i="12"/>
  <c r="E20" i="12" s="1"/>
  <c r="C193" i="12" s="1"/>
  <c r="H146" i="12"/>
  <c r="I48" i="11"/>
  <c r="E195" i="11" s="1"/>
  <c r="C48" i="12"/>
  <c r="C33" i="12"/>
  <c r="E33" i="12" s="1"/>
  <c r="E181" i="12" s="1"/>
  <c r="I33" i="11"/>
  <c r="E180" i="11" s="1"/>
  <c r="I133" i="12"/>
  <c r="J133" i="12" s="1"/>
  <c r="N183" i="12" s="1"/>
  <c r="R133" i="11"/>
  <c r="N182" i="11" s="1"/>
  <c r="R49" i="11"/>
  <c r="F196" i="11" s="1"/>
  <c r="D115" i="12"/>
  <c r="E115" i="12" s="1"/>
  <c r="K189" i="12" s="1"/>
  <c r="I115" i="11"/>
  <c r="K188" i="11" s="1"/>
  <c r="D112" i="12"/>
  <c r="E112" i="12" s="1"/>
  <c r="K186" i="12" s="1"/>
  <c r="I112" i="11"/>
  <c r="K185" i="11" s="1"/>
  <c r="I9" i="11"/>
  <c r="C181" i="11" s="1"/>
  <c r="D9" i="12"/>
  <c r="J62" i="12"/>
  <c r="H185" i="12" s="1"/>
  <c r="D88" i="12"/>
  <c r="E88" i="12" s="1"/>
  <c r="I186" i="12" s="1"/>
  <c r="B9" i="12"/>
  <c r="B34" i="12" s="1"/>
  <c r="B59" i="12" s="1"/>
  <c r="B84" i="12" s="1"/>
  <c r="B108" i="12" s="1"/>
  <c r="B132" i="12" s="1"/>
  <c r="B158" i="12" s="1"/>
  <c r="B182" i="12" s="1"/>
  <c r="B34" i="10"/>
  <c r="B59" i="10" s="1"/>
  <c r="B84" i="10" s="1"/>
  <c r="B108" i="10" s="1"/>
  <c r="B132" i="10" s="1"/>
  <c r="B157" i="10" s="1"/>
  <c r="B181" i="10" s="1"/>
  <c r="R69" i="11"/>
  <c r="H191" i="11" s="1"/>
  <c r="I69" i="12"/>
  <c r="J69" i="12" s="1"/>
  <c r="H192" i="12" s="1"/>
  <c r="D59" i="12"/>
  <c r="E59" i="12" s="1"/>
  <c r="G182" i="12" s="1"/>
  <c r="I59" i="11"/>
  <c r="G181" i="11" s="1"/>
  <c r="I23" i="11"/>
  <c r="C195" i="11" s="1"/>
  <c r="D23" i="12"/>
  <c r="E23" i="12" s="1"/>
  <c r="C196" i="12" s="1"/>
  <c r="J90" i="12"/>
  <c r="J188" i="12" s="1"/>
  <c r="I108" i="11"/>
  <c r="K181" i="11" s="1"/>
  <c r="C110" i="12"/>
  <c r="B33" i="10"/>
  <c r="B58" i="10" s="1"/>
  <c r="B83" i="10" s="1"/>
  <c r="B107" i="10" s="1"/>
  <c r="B131" i="10" s="1"/>
  <c r="B156" i="10" s="1"/>
  <c r="B180" i="10" s="1"/>
  <c r="B46" i="10"/>
  <c r="B71" i="10" s="1"/>
  <c r="B96" i="10" s="1"/>
  <c r="B120" i="10" s="1"/>
  <c r="B144" i="10" s="1"/>
  <c r="B169" i="10" s="1"/>
  <c r="B193" i="10" s="1"/>
  <c r="B38" i="10"/>
  <c r="B63" i="10" s="1"/>
  <c r="B88" i="10" s="1"/>
  <c r="B112" i="10" s="1"/>
  <c r="B136" i="10" s="1"/>
  <c r="B161" i="10" s="1"/>
  <c r="B185" i="10" s="1"/>
  <c r="I39" i="10"/>
  <c r="E186" i="10" s="1"/>
  <c r="G21" i="12"/>
  <c r="G46" i="12" s="1"/>
  <c r="G71" i="12" s="1"/>
  <c r="G96" i="12" s="1"/>
  <c r="G120" i="12" s="1"/>
  <c r="G144" i="12" s="1"/>
  <c r="I88" i="10"/>
  <c r="I185" i="10" s="1"/>
  <c r="R16" i="10"/>
  <c r="D188" i="10" s="1"/>
  <c r="E116" i="12"/>
  <c r="K190" i="12" s="1"/>
  <c r="I59" i="10"/>
  <c r="G181" i="10" s="1"/>
  <c r="D106" i="10"/>
  <c r="I56" i="11"/>
  <c r="G178" i="11" s="1"/>
  <c r="C28" i="8"/>
  <c r="C106" i="11"/>
  <c r="AG21" i="1"/>
  <c r="C21" i="8"/>
  <c r="AG27" i="1"/>
  <c r="H110" i="12"/>
  <c r="J110" i="12" s="1"/>
  <c r="L184" i="12" s="1"/>
  <c r="H32" i="12"/>
  <c r="J61" i="12"/>
  <c r="H184" i="12" s="1"/>
  <c r="D43" i="12"/>
  <c r="E24" i="12"/>
  <c r="C197" i="12" s="1"/>
  <c r="R85" i="11"/>
  <c r="J182" i="11" s="1"/>
  <c r="D164" i="10"/>
  <c r="R133" i="10"/>
  <c r="N182" i="10" s="1"/>
  <c r="K46" i="10"/>
  <c r="K71" i="10" s="1"/>
  <c r="K96" i="10" s="1"/>
  <c r="K120" i="10" s="1"/>
  <c r="K144" i="10" s="1"/>
  <c r="J119" i="12"/>
  <c r="L193" i="12" s="1"/>
  <c r="I114" i="11"/>
  <c r="K187" i="11" s="1"/>
  <c r="R62" i="11"/>
  <c r="H184" i="11" s="1"/>
  <c r="R15" i="11"/>
  <c r="D187" i="11" s="1"/>
  <c r="R18" i="10"/>
  <c r="D190" i="10" s="1"/>
  <c r="R41" i="10"/>
  <c r="F188" i="10" s="1"/>
  <c r="R109" i="10"/>
  <c r="L182" i="10" s="1"/>
  <c r="I134" i="10"/>
  <c r="M183" i="10" s="1"/>
  <c r="E114" i="12"/>
  <c r="K188" i="12" s="1"/>
  <c r="L33" i="11"/>
  <c r="R33" i="11" s="1"/>
  <c r="F180" i="11" s="1"/>
  <c r="M131" i="10"/>
  <c r="C28" i="6"/>
  <c r="C82" i="11"/>
  <c r="I18" i="12"/>
  <c r="J18" i="12" s="1"/>
  <c r="D191" i="12" s="1"/>
  <c r="C28" i="9"/>
  <c r="I9" i="10"/>
  <c r="C181" i="10" s="1"/>
  <c r="AG14" i="1"/>
  <c r="F29" i="1"/>
  <c r="C10" i="8"/>
  <c r="C123" i="12"/>
  <c r="C69" i="12"/>
  <c r="E69" i="12" s="1"/>
  <c r="G192" i="12" s="1"/>
  <c r="H49" i="12"/>
  <c r="I139" i="11"/>
  <c r="M188" i="11" s="1"/>
  <c r="J118" i="12"/>
  <c r="L192" i="12" s="1"/>
  <c r="R116" i="11"/>
  <c r="L189" i="11" s="1"/>
  <c r="I112" i="12"/>
  <c r="R94" i="11"/>
  <c r="J191" i="11" s="1"/>
  <c r="J107" i="12"/>
  <c r="L181" i="12" s="1"/>
  <c r="E42" i="12"/>
  <c r="E190" i="12" s="1"/>
  <c r="AG16" i="1"/>
  <c r="H147" i="12"/>
  <c r="J147" i="12" s="1"/>
  <c r="N197" i="12" s="1"/>
  <c r="R105" i="11"/>
  <c r="L178" i="11" s="1"/>
  <c r="I86" i="10"/>
  <c r="I183" i="10" s="1"/>
  <c r="D7" i="12"/>
  <c r="E7" i="12" s="1"/>
  <c r="C180" i="12" s="1"/>
  <c r="I33" i="10"/>
  <c r="E180" i="10" s="1"/>
  <c r="E34" i="12"/>
  <c r="E182" i="12" s="1"/>
  <c r="I24" i="11"/>
  <c r="C196" i="11" s="1"/>
  <c r="I49" i="11"/>
  <c r="E196" i="11" s="1"/>
  <c r="R68" i="11"/>
  <c r="H190" i="11" s="1"/>
  <c r="C35" i="11"/>
  <c r="L112" i="11"/>
  <c r="M140" i="10"/>
  <c r="AH23" i="1"/>
  <c r="C118" i="11"/>
  <c r="M146" i="10"/>
  <c r="AH21" i="1"/>
  <c r="J68" i="12"/>
  <c r="H191" i="12" s="1"/>
  <c r="J108" i="12"/>
  <c r="L182" i="12" s="1"/>
  <c r="D82" i="10"/>
  <c r="D100" i="10" s="1"/>
  <c r="C21" i="4"/>
  <c r="D160" i="11"/>
  <c r="E122" i="12"/>
  <c r="K196" i="12" s="1"/>
  <c r="I40" i="11"/>
  <c r="E187" i="11" s="1"/>
  <c r="E9" i="12"/>
  <c r="C182" i="12" s="1"/>
  <c r="I48" i="10"/>
  <c r="E195" i="10" s="1"/>
  <c r="G13" i="12"/>
  <c r="G38" i="12" s="1"/>
  <c r="G63" i="12" s="1"/>
  <c r="G88" i="12" s="1"/>
  <c r="G112" i="12" s="1"/>
  <c r="G136" i="12" s="1"/>
  <c r="I116" i="11"/>
  <c r="K189" i="11" s="1"/>
  <c r="R12" i="10"/>
  <c r="D184" i="10" s="1"/>
  <c r="R62" i="10"/>
  <c r="H184" i="10" s="1"/>
  <c r="I109" i="12"/>
  <c r="J109" i="12" s="1"/>
  <c r="L183" i="12" s="1"/>
  <c r="I92" i="10"/>
  <c r="I189" i="10" s="1"/>
  <c r="C136" i="11"/>
  <c r="H20" i="12"/>
  <c r="L48" i="11"/>
  <c r="C94" i="11"/>
  <c r="C21" i="2"/>
  <c r="D118" i="10"/>
  <c r="C111" i="11"/>
  <c r="C160" i="11" s="1"/>
  <c r="C161" i="12" s="1"/>
  <c r="C28" i="3"/>
  <c r="C16" i="9"/>
  <c r="H88" i="12"/>
  <c r="C37" i="12"/>
  <c r="R123" i="11"/>
  <c r="L196" i="11" s="1"/>
  <c r="I122" i="11"/>
  <c r="K195" i="11" s="1"/>
  <c r="D32" i="12"/>
  <c r="E32" i="12" s="1"/>
  <c r="E180" i="12" s="1"/>
  <c r="E84" i="12"/>
  <c r="I182" i="12" s="1"/>
  <c r="I99" i="10"/>
  <c r="I196" i="10" s="1"/>
  <c r="K6" i="10"/>
  <c r="J142" i="12"/>
  <c r="N192" i="12" s="1"/>
  <c r="C21" i="5"/>
  <c r="C172" i="11"/>
  <c r="C173" i="12" s="1"/>
  <c r="J135" i="12"/>
  <c r="N185" i="12" s="1"/>
  <c r="E130" i="12"/>
  <c r="M180" i="12" s="1"/>
  <c r="E85" i="12"/>
  <c r="I183" i="12" s="1"/>
  <c r="I71" i="11"/>
  <c r="G193" i="11" s="1"/>
  <c r="R105" i="10"/>
  <c r="L178" i="10" s="1"/>
  <c r="I57" i="11"/>
  <c r="G179" i="11" s="1"/>
  <c r="I81" i="10"/>
  <c r="I178" i="10" s="1"/>
  <c r="J132" i="12"/>
  <c r="N182" i="12" s="1"/>
  <c r="R36" i="11"/>
  <c r="F183" i="11" s="1"/>
  <c r="AG24" i="1"/>
  <c r="C21" i="9"/>
  <c r="C28" i="7"/>
  <c r="I143" i="10"/>
  <c r="M192" i="10" s="1"/>
  <c r="I135" i="11"/>
  <c r="M184" i="11" s="1"/>
  <c r="R118" i="10"/>
  <c r="L191" i="10" s="1"/>
  <c r="R96" i="10"/>
  <c r="J193" i="10" s="1"/>
  <c r="R11" i="10"/>
  <c r="D183" i="10" s="1"/>
  <c r="D6" i="12"/>
  <c r="E6" i="12" s="1"/>
  <c r="C179" i="12" s="1"/>
  <c r="R144" i="11"/>
  <c r="N193" i="11" s="1"/>
  <c r="I144" i="12"/>
  <c r="J144" i="12" s="1"/>
  <c r="N194" i="12" s="1"/>
  <c r="B14" i="11"/>
  <c r="B39" i="11" s="1"/>
  <c r="B64" i="11" s="1"/>
  <c r="B89" i="11" s="1"/>
  <c r="B113" i="11" s="1"/>
  <c r="B137" i="11" s="1"/>
  <c r="B162" i="11" s="1"/>
  <c r="B186" i="11" s="1"/>
  <c r="B39" i="10"/>
  <c r="B64" i="10" s="1"/>
  <c r="B89" i="10" s="1"/>
  <c r="B113" i="10" s="1"/>
  <c r="B137" i="10" s="1"/>
  <c r="B162" i="10" s="1"/>
  <c r="B186" i="10" s="1"/>
  <c r="B14" i="12"/>
  <c r="B39" i="12" s="1"/>
  <c r="B64" i="12" s="1"/>
  <c r="B89" i="12" s="1"/>
  <c r="B113" i="12" s="1"/>
  <c r="B137" i="12" s="1"/>
  <c r="B163" i="12" s="1"/>
  <c r="B187" i="12" s="1"/>
  <c r="K12" i="11"/>
  <c r="K37" i="11" s="1"/>
  <c r="K62" i="11" s="1"/>
  <c r="K87" i="11" s="1"/>
  <c r="K111" i="11" s="1"/>
  <c r="K135" i="11" s="1"/>
  <c r="K37" i="10"/>
  <c r="K62" i="10" s="1"/>
  <c r="K87" i="10" s="1"/>
  <c r="K111" i="10" s="1"/>
  <c r="K135" i="10" s="1"/>
  <c r="G12" i="12"/>
  <c r="G37" i="12" s="1"/>
  <c r="G62" i="12" s="1"/>
  <c r="G87" i="12" s="1"/>
  <c r="G111" i="12" s="1"/>
  <c r="G135" i="12" s="1"/>
  <c r="B10" i="12"/>
  <c r="B35" i="12" s="1"/>
  <c r="B60" i="12" s="1"/>
  <c r="B85" i="12" s="1"/>
  <c r="B109" i="12" s="1"/>
  <c r="B133" i="12" s="1"/>
  <c r="B159" i="12" s="1"/>
  <c r="B183" i="12" s="1"/>
  <c r="B10" i="11"/>
  <c r="B35" i="11" s="1"/>
  <c r="B60" i="11" s="1"/>
  <c r="B85" i="11" s="1"/>
  <c r="B109" i="11" s="1"/>
  <c r="B133" i="11" s="1"/>
  <c r="B158" i="11" s="1"/>
  <c r="B182" i="11" s="1"/>
  <c r="B35" i="10"/>
  <c r="B60" i="10" s="1"/>
  <c r="B85" i="10" s="1"/>
  <c r="B109" i="10" s="1"/>
  <c r="B133" i="10" s="1"/>
  <c r="B158" i="10" s="1"/>
  <c r="B182" i="10" s="1"/>
  <c r="D141" i="12"/>
  <c r="E141" i="12" s="1"/>
  <c r="M191" i="12" s="1"/>
  <c r="R120" i="11"/>
  <c r="L193" i="11" s="1"/>
  <c r="I120" i="12"/>
  <c r="J120" i="12" s="1"/>
  <c r="L194" i="12" s="1"/>
  <c r="C98" i="12"/>
  <c r="E98" i="12" s="1"/>
  <c r="I196" i="12" s="1"/>
  <c r="D154" i="10"/>
  <c r="I15" i="10"/>
  <c r="C187" i="10" s="1"/>
  <c r="D90" i="11"/>
  <c r="D169" i="10"/>
  <c r="B12" i="10"/>
  <c r="R85" i="10"/>
  <c r="J182" i="10" s="1"/>
  <c r="R120" i="10"/>
  <c r="L193" i="10" s="1"/>
  <c r="I88" i="12"/>
  <c r="K33" i="10"/>
  <c r="K58" i="10" s="1"/>
  <c r="K83" i="10" s="1"/>
  <c r="K107" i="10" s="1"/>
  <c r="K131" i="10" s="1"/>
  <c r="C56" i="12"/>
  <c r="E56" i="12" s="1"/>
  <c r="D110" i="11"/>
  <c r="D110" i="12" s="1"/>
  <c r="I131" i="10"/>
  <c r="M180" i="10" s="1"/>
  <c r="G16" i="12"/>
  <c r="G41" i="12" s="1"/>
  <c r="G66" i="12" s="1"/>
  <c r="G91" i="12" s="1"/>
  <c r="G115" i="12" s="1"/>
  <c r="G139" i="12" s="1"/>
  <c r="K8" i="11"/>
  <c r="K33" i="11" s="1"/>
  <c r="K58" i="11" s="1"/>
  <c r="K83" i="11" s="1"/>
  <c r="K107" i="11" s="1"/>
  <c r="K131" i="11" s="1"/>
  <c r="I18" i="10"/>
  <c r="C190" i="10" s="1"/>
  <c r="I60" i="10"/>
  <c r="G182" i="10" s="1"/>
  <c r="J143" i="12"/>
  <c r="N193" i="12" s="1"/>
  <c r="K14" i="10"/>
  <c r="R135" i="10"/>
  <c r="N184" i="10" s="1"/>
  <c r="C96" i="12"/>
  <c r="E96" i="12" s="1"/>
  <c r="I194" i="12" s="1"/>
  <c r="I116" i="12"/>
  <c r="J116" i="12" s="1"/>
  <c r="L190" i="12" s="1"/>
  <c r="D93" i="12"/>
  <c r="E93" i="12" s="1"/>
  <c r="I191" i="12" s="1"/>
  <c r="D89" i="12"/>
  <c r="I85" i="12"/>
  <c r="J85" i="12" s="1"/>
  <c r="J183" i="12" s="1"/>
  <c r="I81" i="12"/>
  <c r="J81" i="12" s="1"/>
  <c r="J179" i="12" s="1"/>
  <c r="K19" i="11"/>
  <c r="K44" i="11" s="1"/>
  <c r="K69" i="11" s="1"/>
  <c r="K94" i="11" s="1"/>
  <c r="K118" i="11" s="1"/>
  <c r="K142" i="11" s="1"/>
  <c r="G7" i="12"/>
  <c r="G32" i="12" s="1"/>
  <c r="G57" i="12" s="1"/>
  <c r="G82" i="12" s="1"/>
  <c r="G106" i="12" s="1"/>
  <c r="G130" i="12" s="1"/>
  <c r="C162" i="11"/>
  <c r="C163" i="12" s="1"/>
  <c r="G19" i="12"/>
  <c r="G44" i="12" s="1"/>
  <c r="G69" i="12" s="1"/>
  <c r="G94" i="12" s="1"/>
  <c r="G118" i="12" s="1"/>
  <c r="G142" i="12" s="1"/>
  <c r="K36" i="10"/>
  <c r="K61" i="10" s="1"/>
  <c r="K86" i="10" s="1"/>
  <c r="K110" i="10" s="1"/>
  <c r="K134" i="10" s="1"/>
  <c r="K32" i="10"/>
  <c r="K57" i="10" s="1"/>
  <c r="K82" i="10" s="1"/>
  <c r="K106" i="10" s="1"/>
  <c r="K130" i="10" s="1"/>
  <c r="K41" i="10"/>
  <c r="K66" i="10" s="1"/>
  <c r="K91" i="10" s="1"/>
  <c r="K115" i="10" s="1"/>
  <c r="K139" i="10" s="1"/>
  <c r="I93" i="10"/>
  <c r="I190" i="10" s="1"/>
  <c r="R135" i="11"/>
  <c r="N184" i="11" s="1"/>
  <c r="I117" i="12"/>
  <c r="J117" i="12" s="1"/>
  <c r="L191" i="12" s="1"/>
  <c r="B9" i="11"/>
  <c r="B34" i="11" s="1"/>
  <c r="B59" i="11" s="1"/>
  <c r="B84" i="11" s="1"/>
  <c r="B108" i="11" s="1"/>
  <c r="B132" i="11" s="1"/>
  <c r="B157" i="11" s="1"/>
  <c r="B181" i="11" s="1"/>
  <c r="I61" i="10"/>
  <c r="G183" i="10" s="1"/>
  <c r="D132" i="12"/>
  <c r="E132" i="12" s="1"/>
  <c r="M182" i="12" s="1"/>
  <c r="M83" i="11"/>
  <c r="R83" i="11" s="1"/>
  <c r="J180" i="11" s="1"/>
  <c r="M65" i="11"/>
  <c r="R65" i="11" s="1"/>
  <c r="H187" i="11" s="1"/>
  <c r="R61" i="10"/>
  <c r="H183" i="10" s="1"/>
  <c r="D109" i="12"/>
  <c r="I129" i="10"/>
  <c r="M178" i="10" s="1"/>
  <c r="C157" i="11"/>
  <c r="C158" i="12" s="1"/>
  <c r="I83" i="10"/>
  <c r="I180" i="10" s="1"/>
  <c r="C159" i="11"/>
  <c r="C160" i="12" s="1"/>
  <c r="I123" i="10"/>
  <c r="K196" i="10" s="1"/>
  <c r="R144" i="10"/>
  <c r="N193" i="10" s="1"/>
  <c r="D161" i="10"/>
  <c r="I49" i="12"/>
  <c r="E49" i="12"/>
  <c r="E197" i="12" s="1"/>
  <c r="I10" i="12"/>
  <c r="J10" i="12" s="1"/>
  <c r="D183" i="12" s="1"/>
  <c r="I58" i="12"/>
  <c r="J58" i="12" s="1"/>
  <c r="H181" i="12" s="1"/>
  <c r="I134" i="12"/>
  <c r="J134" i="12" s="1"/>
  <c r="N184" i="12" s="1"/>
  <c r="J115" i="12"/>
  <c r="L189" i="12" s="1"/>
  <c r="D164" i="11"/>
  <c r="R91" i="10"/>
  <c r="J188" i="10" s="1"/>
  <c r="K10" i="10"/>
  <c r="I135" i="10"/>
  <c r="M184" i="10" s="1"/>
  <c r="R15" i="10"/>
  <c r="D187" i="10" s="1"/>
  <c r="K11" i="11"/>
  <c r="K36" i="11" s="1"/>
  <c r="K61" i="11" s="1"/>
  <c r="K86" i="11" s="1"/>
  <c r="K110" i="11" s="1"/>
  <c r="K134" i="11" s="1"/>
  <c r="C171" i="11"/>
  <c r="C172" i="12" s="1"/>
  <c r="I133" i="10"/>
  <c r="M182" i="10" s="1"/>
  <c r="E39" i="12"/>
  <c r="E187" i="12" s="1"/>
  <c r="D137" i="11"/>
  <c r="I57" i="10"/>
  <c r="G179" i="10" s="1"/>
  <c r="E144" i="12"/>
  <c r="M194" i="12" s="1"/>
  <c r="I108" i="10"/>
  <c r="K181" i="10" s="1"/>
  <c r="D136" i="12"/>
  <c r="I92" i="12"/>
  <c r="D70" i="12"/>
  <c r="D60" i="12"/>
  <c r="E60" i="12" s="1"/>
  <c r="G183" i="12" s="1"/>
  <c r="I15" i="12"/>
  <c r="J15" i="12" s="1"/>
  <c r="D188" i="12" s="1"/>
  <c r="R7" i="10"/>
  <c r="D179" i="10" s="1"/>
  <c r="D99" i="12"/>
  <c r="E99" i="12" s="1"/>
  <c r="I197" i="12" s="1"/>
  <c r="I98" i="12"/>
  <c r="J98" i="12" s="1"/>
  <c r="J196" i="12" s="1"/>
  <c r="I91" i="12"/>
  <c r="J91" i="12" s="1"/>
  <c r="J189" i="12" s="1"/>
  <c r="M67" i="11"/>
  <c r="L25" i="11"/>
  <c r="R22" i="11"/>
  <c r="D194" i="11" s="1"/>
  <c r="I97" i="10"/>
  <c r="I194" i="10" s="1"/>
  <c r="I72" i="10"/>
  <c r="G194" i="10" s="1"/>
  <c r="M124" i="10"/>
  <c r="H47" i="12"/>
  <c r="R72" i="10"/>
  <c r="H194" i="10" s="1"/>
  <c r="R121" i="10"/>
  <c r="L194" i="10" s="1"/>
  <c r="D47" i="10"/>
  <c r="D47" i="11" s="1"/>
  <c r="I47" i="11" s="1"/>
  <c r="E194" i="11" s="1"/>
  <c r="M29" i="1"/>
  <c r="E97" i="12"/>
  <c r="I195" i="12" s="1"/>
  <c r="C148" i="11"/>
  <c r="D121" i="11"/>
  <c r="D121" i="12" s="1"/>
  <c r="D145" i="10"/>
  <c r="D145" i="11" s="1"/>
  <c r="I145" i="11" s="1"/>
  <c r="M194" i="11" s="1"/>
  <c r="I97" i="11"/>
  <c r="I194" i="11" s="1"/>
  <c r="C121" i="12"/>
  <c r="R22" i="10"/>
  <c r="D194" i="10" s="1"/>
  <c r="D22" i="10"/>
  <c r="D22" i="11" s="1"/>
  <c r="D22" i="12" s="1"/>
  <c r="E22" i="12" s="1"/>
  <c r="C195" i="12" s="1"/>
  <c r="B22" i="11"/>
  <c r="B47" i="11" s="1"/>
  <c r="B72" i="11" s="1"/>
  <c r="B97" i="11" s="1"/>
  <c r="B121" i="11" s="1"/>
  <c r="B145" i="11" s="1"/>
  <c r="B170" i="11" s="1"/>
  <c r="B194" i="11" s="1"/>
  <c r="B47" i="10"/>
  <c r="B72" i="10" s="1"/>
  <c r="B97" i="10" s="1"/>
  <c r="B121" i="10" s="1"/>
  <c r="B145" i="10" s="1"/>
  <c r="B170" i="10" s="1"/>
  <c r="B194" i="10" s="1"/>
  <c r="B22" i="12"/>
  <c r="B47" i="12" s="1"/>
  <c r="B72" i="12" s="1"/>
  <c r="B97" i="12" s="1"/>
  <c r="B121" i="12" s="1"/>
  <c r="B145" i="12" s="1"/>
  <c r="B171" i="12" s="1"/>
  <c r="B195" i="12" s="1"/>
  <c r="K22" i="10"/>
  <c r="K47" i="10" s="1"/>
  <c r="K72" i="10" s="1"/>
  <c r="K97" i="10" s="1"/>
  <c r="K121" i="10" s="1"/>
  <c r="K145" i="10" s="1"/>
  <c r="C72" i="12"/>
  <c r="E72" i="12" s="1"/>
  <c r="G195" i="12" s="1"/>
  <c r="C75" i="11"/>
  <c r="Q29" i="1"/>
  <c r="R121" i="11"/>
  <c r="L194" i="11" s="1"/>
  <c r="L124" i="11"/>
  <c r="H121" i="12"/>
  <c r="J121" i="12" s="1"/>
  <c r="L195" i="12" s="1"/>
  <c r="S29" i="1"/>
  <c r="L72" i="11"/>
  <c r="R72" i="11" s="1"/>
  <c r="H194" i="11" s="1"/>
  <c r="M47" i="10"/>
  <c r="M47" i="11" s="1"/>
  <c r="I47" i="12" s="1"/>
  <c r="I97" i="12"/>
  <c r="J97" i="12" s="1"/>
  <c r="J195" i="12" s="1"/>
  <c r="R97" i="11"/>
  <c r="J194" i="11" s="1"/>
  <c r="I145" i="12"/>
  <c r="J145" i="12" s="1"/>
  <c r="N195" i="12" s="1"/>
  <c r="R145" i="11"/>
  <c r="N194" i="11" s="1"/>
  <c r="R97" i="10"/>
  <c r="J194" i="10" s="1"/>
  <c r="R145" i="10"/>
  <c r="N194" i="10" s="1"/>
  <c r="I72" i="11"/>
  <c r="G194" i="11" s="1"/>
  <c r="D11" i="11"/>
  <c r="I11" i="11" s="1"/>
  <c r="C183" i="11" s="1"/>
  <c r="I11" i="10"/>
  <c r="C183" i="10" s="1"/>
  <c r="D159" i="10"/>
  <c r="I159" i="10" s="1"/>
  <c r="I36" i="11"/>
  <c r="E183" i="11" s="1"/>
  <c r="I81" i="11"/>
  <c r="E65" i="12"/>
  <c r="G188" i="12" s="1"/>
  <c r="G17" i="12"/>
  <c r="G42" i="12" s="1"/>
  <c r="G67" i="12" s="1"/>
  <c r="G92" i="12" s="1"/>
  <c r="G116" i="12" s="1"/>
  <c r="G140" i="12" s="1"/>
  <c r="K42" i="10"/>
  <c r="K67" i="10" s="1"/>
  <c r="K92" i="10" s="1"/>
  <c r="K116" i="10" s="1"/>
  <c r="K140" i="10" s="1"/>
  <c r="K17" i="11"/>
  <c r="K42" i="11" s="1"/>
  <c r="K67" i="11" s="1"/>
  <c r="K92" i="11" s="1"/>
  <c r="K116" i="11" s="1"/>
  <c r="K140" i="11" s="1"/>
  <c r="R138" i="10"/>
  <c r="N187" i="10" s="1"/>
  <c r="D163" i="10"/>
  <c r="M138" i="11"/>
  <c r="M84" i="11"/>
  <c r="D157" i="10"/>
  <c r="R84" i="10"/>
  <c r="J181" i="10" s="1"/>
  <c r="M100" i="10"/>
  <c r="B20" i="10"/>
  <c r="K20" i="10"/>
  <c r="J35" i="7"/>
  <c r="J35" i="6"/>
  <c r="N36" i="7"/>
  <c r="N36" i="8" s="1"/>
  <c r="F29" i="7"/>
  <c r="R132" i="11"/>
  <c r="N181" i="11" s="1"/>
  <c r="G172" i="11"/>
  <c r="I99" i="11"/>
  <c r="I196" i="11" s="1"/>
  <c r="D74" i="11"/>
  <c r="I74" i="10"/>
  <c r="G196" i="10" s="1"/>
  <c r="D172" i="10"/>
  <c r="AH15" i="1"/>
  <c r="J29" i="1"/>
  <c r="AH14" i="1"/>
  <c r="M35" i="10"/>
  <c r="N29" i="1"/>
  <c r="D35" i="10"/>
  <c r="F23" i="9"/>
  <c r="AF29" i="9"/>
  <c r="B15" i="12"/>
  <c r="B40" i="12" s="1"/>
  <c r="B65" i="12" s="1"/>
  <c r="B90" i="12" s="1"/>
  <c r="B114" i="12" s="1"/>
  <c r="B138" i="12" s="1"/>
  <c r="B164" i="12" s="1"/>
  <c r="B188" i="12" s="1"/>
  <c r="B15" i="11"/>
  <c r="B40" i="11" s="1"/>
  <c r="B65" i="11" s="1"/>
  <c r="B90" i="11" s="1"/>
  <c r="B114" i="11" s="1"/>
  <c r="B138" i="11" s="1"/>
  <c r="B163" i="11" s="1"/>
  <c r="B187" i="11" s="1"/>
  <c r="B40" i="10"/>
  <c r="B65" i="10" s="1"/>
  <c r="B90" i="10" s="1"/>
  <c r="B114" i="10" s="1"/>
  <c r="B138" i="10" s="1"/>
  <c r="B163" i="10" s="1"/>
  <c r="B187" i="10" s="1"/>
  <c r="M179" i="12"/>
  <c r="I39" i="11"/>
  <c r="E186" i="11" s="1"/>
  <c r="I33" i="12"/>
  <c r="J33" i="12" s="1"/>
  <c r="F181" i="12" s="1"/>
  <c r="G100" i="11"/>
  <c r="H25" i="12"/>
  <c r="E19" i="12"/>
  <c r="C192" i="12" s="1"/>
  <c r="R90" i="11"/>
  <c r="J187" i="11" s="1"/>
  <c r="D31" i="12"/>
  <c r="J92" i="12"/>
  <c r="J190" i="12" s="1"/>
  <c r="D166" i="10"/>
  <c r="I166" i="10" s="1"/>
  <c r="I141" i="10"/>
  <c r="M190" i="10" s="1"/>
  <c r="O190" i="10" s="1"/>
  <c r="B23" i="12"/>
  <c r="B48" i="12" s="1"/>
  <c r="B73" i="12" s="1"/>
  <c r="B98" i="12" s="1"/>
  <c r="B122" i="12" s="1"/>
  <c r="B146" i="12" s="1"/>
  <c r="B172" i="12" s="1"/>
  <c r="B196" i="12" s="1"/>
  <c r="B23" i="11"/>
  <c r="B48" i="11" s="1"/>
  <c r="B73" i="11" s="1"/>
  <c r="B98" i="11" s="1"/>
  <c r="B122" i="11" s="1"/>
  <c r="B146" i="11" s="1"/>
  <c r="B171" i="11" s="1"/>
  <c r="B195" i="11" s="1"/>
  <c r="B48" i="10"/>
  <c r="B73" i="10" s="1"/>
  <c r="B98" i="10" s="1"/>
  <c r="B122" i="10" s="1"/>
  <c r="B146" i="10" s="1"/>
  <c r="B171" i="10" s="1"/>
  <c r="B195" i="10" s="1"/>
  <c r="E48" i="12"/>
  <c r="E196" i="12" s="1"/>
  <c r="D13" i="12"/>
  <c r="E13" i="12" s="1"/>
  <c r="C186" i="12" s="1"/>
  <c r="C118" i="12"/>
  <c r="R111" i="11"/>
  <c r="L184" i="11" s="1"/>
  <c r="I111" i="12"/>
  <c r="J111" i="12" s="1"/>
  <c r="L185" i="12" s="1"/>
  <c r="D134" i="12"/>
  <c r="E134" i="12" s="1"/>
  <c r="M184" i="12" s="1"/>
  <c r="I134" i="11"/>
  <c r="M183" i="11" s="1"/>
  <c r="F148" i="11"/>
  <c r="H46" i="7"/>
  <c r="H46" i="8"/>
  <c r="G133" i="11"/>
  <c r="G148" i="10"/>
  <c r="G158" i="10"/>
  <c r="I66" i="12"/>
  <c r="J66" i="12" s="1"/>
  <c r="H189" i="12" s="1"/>
  <c r="F164" i="11"/>
  <c r="R139" i="11"/>
  <c r="N188" i="11" s="1"/>
  <c r="O188" i="11" s="1"/>
  <c r="I139" i="12"/>
  <c r="J139" i="12" s="1"/>
  <c r="N189" i="12" s="1"/>
  <c r="H44" i="8"/>
  <c r="H44" i="6"/>
  <c r="H44" i="4"/>
  <c r="H44" i="7"/>
  <c r="H42" i="6"/>
  <c r="H42" i="4"/>
  <c r="H42" i="7"/>
  <c r="H42" i="8"/>
  <c r="F44" i="3"/>
  <c r="F44" i="6"/>
  <c r="F44" i="4"/>
  <c r="F44" i="7"/>
  <c r="D162" i="10"/>
  <c r="AF29" i="3"/>
  <c r="G46" i="4"/>
  <c r="G46" i="6"/>
  <c r="H36" i="3"/>
  <c r="F29" i="3"/>
  <c r="L46" i="8"/>
  <c r="L46" i="7"/>
  <c r="F29" i="6"/>
  <c r="L40" i="8"/>
  <c r="L40" i="7"/>
  <c r="E71" i="12"/>
  <c r="G194" i="12" s="1"/>
  <c r="C173" i="10"/>
  <c r="AF29" i="7"/>
  <c r="H46" i="4"/>
  <c r="C25" i="11"/>
  <c r="C8" i="12"/>
  <c r="J44" i="8"/>
  <c r="J44" i="6"/>
  <c r="J44" i="7"/>
  <c r="F22" i="3"/>
  <c r="H41" i="6"/>
  <c r="H41" i="4"/>
  <c r="H41" i="7"/>
  <c r="C11" i="12"/>
  <c r="L37" i="8"/>
  <c r="L37" i="7"/>
  <c r="F42" i="6"/>
  <c r="F42" i="8"/>
  <c r="F42" i="4"/>
  <c r="F42" i="7"/>
  <c r="E173" i="10"/>
  <c r="P140" i="11"/>
  <c r="I139" i="10"/>
  <c r="C169" i="11"/>
  <c r="C21" i="12"/>
  <c r="I16" i="12"/>
  <c r="J16" i="12" s="1"/>
  <c r="D189" i="12" s="1"/>
  <c r="H164" i="11"/>
  <c r="H158" i="11"/>
  <c r="H155" i="11"/>
  <c r="I7" i="12"/>
  <c r="J7" i="12" s="1"/>
  <c r="D180" i="12" s="1"/>
  <c r="O214" i="12"/>
  <c r="L129" i="11"/>
  <c r="AC29" i="1"/>
  <c r="AG10" i="1"/>
  <c r="C31" i="11"/>
  <c r="E41" i="8"/>
  <c r="E41" i="6"/>
  <c r="E41" i="7"/>
  <c r="E41" i="3"/>
  <c r="F148" i="10"/>
  <c r="L31" i="11"/>
  <c r="F162" i="10"/>
  <c r="AE29" i="5"/>
  <c r="G35" i="7"/>
  <c r="G35" i="6"/>
  <c r="H43" i="6"/>
  <c r="H43" i="4"/>
  <c r="H43" i="7"/>
  <c r="C24" i="9"/>
  <c r="C24" i="3"/>
  <c r="C24" i="2"/>
  <c r="C24" i="6"/>
  <c r="C24" i="8"/>
  <c r="C24" i="5"/>
  <c r="C22" i="8"/>
  <c r="C22" i="9"/>
  <c r="C22" i="5"/>
  <c r="C22" i="2"/>
  <c r="C22" i="6"/>
  <c r="C22" i="4"/>
  <c r="C22" i="3"/>
  <c r="C22" i="7"/>
  <c r="L100" i="11"/>
  <c r="C163" i="11"/>
  <c r="AD29" i="1"/>
  <c r="H29" i="1"/>
  <c r="E44" i="4"/>
  <c r="E44" i="6"/>
  <c r="E44" i="8"/>
  <c r="E44" i="7"/>
  <c r="F38" i="7"/>
  <c r="F38" i="6"/>
  <c r="F38" i="8"/>
  <c r="F38" i="3"/>
  <c r="F63" i="11"/>
  <c r="F161" i="10"/>
  <c r="I161" i="10" s="1"/>
  <c r="R59" i="10"/>
  <c r="H181" i="10" s="1"/>
  <c r="O59" i="11"/>
  <c r="O75" i="10"/>
  <c r="F157" i="10"/>
  <c r="C165" i="11"/>
  <c r="H41" i="8"/>
  <c r="G44" i="8"/>
  <c r="G44" i="4"/>
  <c r="G44" i="7"/>
  <c r="H37" i="8"/>
  <c r="H37" i="6"/>
  <c r="M99" i="11"/>
  <c r="R99" i="10"/>
  <c r="J196" i="10" s="1"/>
  <c r="D73" i="10"/>
  <c r="R29" i="1"/>
  <c r="D142" i="11"/>
  <c r="I142" i="10"/>
  <c r="M191" i="10" s="1"/>
  <c r="Y29" i="1"/>
  <c r="D8" i="10"/>
  <c r="AH12" i="1"/>
  <c r="M106" i="11"/>
  <c r="R106" i="10"/>
  <c r="K45" i="8"/>
  <c r="K45" i="7"/>
  <c r="F36" i="6"/>
  <c r="F36" i="7"/>
  <c r="F36" i="8"/>
  <c r="F36" i="4"/>
  <c r="I42" i="8"/>
  <c r="I42" i="6"/>
  <c r="I42" i="7"/>
  <c r="I39" i="8"/>
  <c r="I39" i="7"/>
  <c r="J37" i="8"/>
  <c r="J37" i="7"/>
  <c r="F21" i="11"/>
  <c r="F169" i="10"/>
  <c r="G164" i="10"/>
  <c r="I164" i="10" s="1"/>
  <c r="E58" i="12"/>
  <c r="G181" i="12" s="1"/>
  <c r="H45" i="8"/>
  <c r="H45" i="6"/>
  <c r="AB29" i="1"/>
  <c r="AH11" i="1"/>
  <c r="K37" i="8"/>
  <c r="K37" i="7"/>
  <c r="G36" i="6"/>
  <c r="F46" i="6"/>
  <c r="F46" i="8"/>
  <c r="F46" i="4"/>
  <c r="F46" i="3"/>
  <c r="F17" i="2"/>
  <c r="AF29" i="2"/>
  <c r="F39" i="8"/>
  <c r="F39" i="7"/>
  <c r="F39" i="6"/>
  <c r="F14" i="9"/>
  <c r="F39" i="4"/>
  <c r="F163" i="11"/>
  <c r="F86" i="11"/>
  <c r="F159" i="10"/>
  <c r="G160" i="11"/>
  <c r="C24" i="7"/>
  <c r="AH27" i="1"/>
  <c r="C107" i="11"/>
  <c r="C83" i="11"/>
  <c r="I29" i="1"/>
  <c r="AG12" i="1"/>
  <c r="AE29" i="2"/>
  <c r="P37" i="8"/>
  <c r="F29" i="8"/>
  <c r="O82" i="11"/>
  <c r="F155" i="10"/>
  <c r="AE29" i="6"/>
  <c r="I38" i="8"/>
  <c r="I38" i="6"/>
  <c r="J89" i="12"/>
  <c r="J187" i="12" s="1"/>
  <c r="I147" i="10"/>
  <c r="M196" i="10" s="1"/>
  <c r="D147" i="11"/>
  <c r="R21" i="10"/>
  <c r="D193" i="10" s="1"/>
  <c r="P21" i="11"/>
  <c r="G169" i="10"/>
  <c r="C109" i="12"/>
  <c r="E109" i="12" s="1"/>
  <c r="K183" i="12" s="1"/>
  <c r="I109" i="11"/>
  <c r="K182" i="11" s="1"/>
  <c r="H124" i="11"/>
  <c r="I46" i="11"/>
  <c r="E193" i="11" s="1"/>
  <c r="C46" i="12"/>
  <c r="E46" i="12" s="1"/>
  <c r="E194" i="12" s="1"/>
  <c r="AE29" i="3"/>
  <c r="M20" i="10"/>
  <c r="L29" i="1"/>
  <c r="AH22" i="1"/>
  <c r="C26" i="5"/>
  <c r="I45" i="8"/>
  <c r="I45" i="6"/>
  <c r="D113" i="11"/>
  <c r="I113" i="10"/>
  <c r="K186" i="10" s="1"/>
  <c r="I95" i="11"/>
  <c r="I192" i="11" s="1"/>
  <c r="G38" i="7"/>
  <c r="C23" i="3"/>
  <c r="D67" i="10"/>
  <c r="AG17" i="1"/>
  <c r="AE29" i="1"/>
  <c r="E46" i="8"/>
  <c r="E46" i="6"/>
  <c r="F21" i="2"/>
  <c r="F43" i="8"/>
  <c r="F22" i="9"/>
  <c r="M122" i="11"/>
  <c r="R122" i="10"/>
  <c r="L195" i="10" s="1"/>
  <c r="O106" i="11"/>
  <c r="O124" i="11" s="1"/>
  <c r="O124" i="10"/>
  <c r="M38" i="11"/>
  <c r="G36" i="11"/>
  <c r="G159" i="10"/>
  <c r="T29" i="1"/>
  <c r="M70" i="10"/>
  <c r="J6" i="12"/>
  <c r="O129" i="11"/>
  <c r="O148" i="10"/>
  <c r="G165" i="10"/>
  <c r="AH20" i="1"/>
  <c r="AE29" i="9"/>
  <c r="F28" i="4"/>
  <c r="F29" i="4" s="1"/>
  <c r="J42" i="6"/>
  <c r="J42" i="8"/>
  <c r="J96" i="12"/>
  <c r="J194" i="12" s="1"/>
  <c r="E62" i="12"/>
  <c r="G185" i="12" s="1"/>
  <c r="G163" i="10"/>
  <c r="H173" i="10"/>
  <c r="P59" i="11"/>
  <c r="G157" i="10"/>
  <c r="H156" i="11"/>
  <c r="H25" i="11"/>
  <c r="AG15" i="1"/>
  <c r="C10" i="4"/>
  <c r="E70" i="12"/>
  <c r="G193" i="12" s="1"/>
  <c r="D138" i="12"/>
  <c r="E138" i="12" s="1"/>
  <c r="M188" i="12" s="1"/>
  <c r="D123" i="12"/>
  <c r="E123" i="12" s="1"/>
  <c r="K197" i="12" s="1"/>
  <c r="I45" i="12"/>
  <c r="J45" i="12" s="1"/>
  <c r="F193" i="12" s="1"/>
  <c r="I41" i="12"/>
  <c r="J41" i="12" s="1"/>
  <c r="F189" i="12" s="1"/>
  <c r="R40" i="10"/>
  <c r="F187" i="10" s="1"/>
  <c r="I19" i="12"/>
  <c r="J19" i="12" s="1"/>
  <c r="D192" i="12" s="1"/>
  <c r="R17" i="10"/>
  <c r="D189" i="10" s="1"/>
  <c r="M17" i="11"/>
  <c r="H167" i="11"/>
  <c r="I120" i="11"/>
  <c r="K193" i="11" s="1"/>
  <c r="E64" i="12"/>
  <c r="G187" i="12" s="1"/>
  <c r="E43" i="12"/>
  <c r="E191" i="12" s="1"/>
  <c r="R57" i="10"/>
  <c r="M57" i="11"/>
  <c r="M23" i="11"/>
  <c r="R23" i="10"/>
  <c r="D195" i="10" s="1"/>
  <c r="F170" i="10"/>
  <c r="I170" i="10" s="1"/>
  <c r="H148" i="11"/>
  <c r="D139" i="12"/>
  <c r="E139" i="12" s="1"/>
  <c r="M189" i="12" s="1"/>
  <c r="D135" i="12"/>
  <c r="E135" i="12" s="1"/>
  <c r="M185" i="12" s="1"/>
  <c r="I123" i="12"/>
  <c r="J123" i="12" s="1"/>
  <c r="L197" i="12" s="1"/>
  <c r="R118" i="11"/>
  <c r="L191" i="11" s="1"/>
  <c r="D45" i="12"/>
  <c r="E45" i="12" s="1"/>
  <c r="E193" i="12" s="1"/>
  <c r="D37" i="12"/>
  <c r="E37" i="12" s="1"/>
  <c r="E185" i="12" s="1"/>
  <c r="I22" i="12"/>
  <c r="J22" i="12" s="1"/>
  <c r="D195" i="12" s="1"/>
  <c r="O12" i="11"/>
  <c r="F160" i="10"/>
  <c r="E89" i="12"/>
  <c r="I187" i="12" s="1"/>
  <c r="G167" i="10"/>
  <c r="F81" i="11"/>
  <c r="F154" i="10"/>
  <c r="D41" i="12"/>
  <c r="E41" i="12" s="1"/>
  <c r="E189" i="12" s="1"/>
  <c r="F158" i="10"/>
  <c r="I11" i="12"/>
  <c r="J11" i="12" s="1"/>
  <c r="D184" i="12" s="1"/>
  <c r="H172" i="11"/>
  <c r="J60" i="12"/>
  <c r="H183" i="12" s="1"/>
  <c r="I94" i="12"/>
  <c r="J94" i="12" s="1"/>
  <c r="J192" i="12" s="1"/>
  <c r="D14" i="12"/>
  <c r="E14" i="12" s="1"/>
  <c r="C187" i="12" s="1"/>
  <c r="D10" i="12"/>
  <c r="E10" i="12" s="1"/>
  <c r="C183" i="12" s="1"/>
  <c r="I9" i="12"/>
  <c r="J9" i="12" s="1"/>
  <c r="D182" i="12" s="1"/>
  <c r="F156" i="10"/>
  <c r="H170" i="11"/>
  <c r="M73" i="11"/>
  <c r="R73" i="10"/>
  <c r="H195" i="10" s="1"/>
  <c r="R71" i="10"/>
  <c r="H193" i="10" s="1"/>
  <c r="R19" i="10"/>
  <c r="D191" i="10" s="1"/>
  <c r="R9" i="10"/>
  <c r="H157" i="11"/>
  <c r="N50" i="11"/>
  <c r="R86" i="10"/>
  <c r="J183" i="10" s="1"/>
  <c r="M34" i="11"/>
  <c r="R98" i="10"/>
  <c r="J195" i="10" s="1"/>
  <c r="R82" i="10"/>
  <c r="R69" i="10"/>
  <c r="H191" i="10" s="1"/>
  <c r="M71" i="11"/>
  <c r="M63" i="11"/>
  <c r="M42" i="11"/>
  <c r="M40" i="11"/>
  <c r="M32" i="11"/>
  <c r="R43" i="11" l="1"/>
  <c r="F190" i="11" s="1"/>
  <c r="O190" i="11" s="1"/>
  <c r="D166" i="11"/>
  <c r="D167" i="12" s="1"/>
  <c r="E167" i="12" s="1"/>
  <c r="D124" i="10"/>
  <c r="I95" i="12"/>
  <c r="J95" i="12" s="1"/>
  <c r="J193" i="12" s="1"/>
  <c r="R95" i="11"/>
  <c r="J192" i="11" s="1"/>
  <c r="J49" i="12"/>
  <c r="F197" i="12" s="1"/>
  <c r="H100" i="12"/>
  <c r="O189" i="12"/>
  <c r="I65" i="12"/>
  <c r="J65" i="12" s="1"/>
  <c r="H188" i="12" s="1"/>
  <c r="M148" i="10"/>
  <c r="O185" i="10"/>
  <c r="I88" i="11"/>
  <c r="I185" i="11" s="1"/>
  <c r="I13" i="12"/>
  <c r="J13" i="12" s="1"/>
  <c r="D186" i="12" s="1"/>
  <c r="I64" i="12"/>
  <c r="J64" i="12" s="1"/>
  <c r="H187" i="12" s="1"/>
  <c r="R64" i="11"/>
  <c r="H186" i="11" s="1"/>
  <c r="J86" i="12"/>
  <c r="J184" i="12" s="1"/>
  <c r="C155" i="11"/>
  <c r="C156" i="12" s="1"/>
  <c r="M114" i="11"/>
  <c r="R114" i="10"/>
  <c r="L187" i="10" s="1"/>
  <c r="O187" i="10" s="1"/>
  <c r="P29" i="1"/>
  <c r="D155" i="10"/>
  <c r="I155" i="10" s="1"/>
  <c r="D105" i="11"/>
  <c r="I105" i="10"/>
  <c r="K178" i="10" s="1"/>
  <c r="O178" i="10" s="1"/>
  <c r="R48" i="11"/>
  <c r="F195" i="11" s="1"/>
  <c r="I12" i="11"/>
  <c r="C184" i="11" s="1"/>
  <c r="O191" i="12"/>
  <c r="R44" i="10"/>
  <c r="F191" i="10" s="1"/>
  <c r="M44" i="11"/>
  <c r="D44" i="12"/>
  <c r="E44" i="12" s="1"/>
  <c r="E192" i="12" s="1"/>
  <c r="I44" i="11"/>
  <c r="E191" i="11" s="1"/>
  <c r="O184" i="10"/>
  <c r="O186" i="10"/>
  <c r="I67" i="12"/>
  <c r="J67" i="12" s="1"/>
  <c r="H190" i="12" s="1"/>
  <c r="R67" i="11"/>
  <c r="H189" i="11" s="1"/>
  <c r="D118" i="11"/>
  <c r="I118" i="10"/>
  <c r="K191" i="10" s="1"/>
  <c r="M131" i="11"/>
  <c r="R131" i="10"/>
  <c r="N180" i="10" s="1"/>
  <c r="I83" i="12"/>
  <c r="J83" i="12" s="1"/>
  <c r="J181" i="12" s="1"/>
  <c r="D137" i="12"/>
  <c r="E137" i="12" s="1"/>
  <c r="M187" i="12" s="1"/>
  <c r="I137" i="11"/>
  <c r="M186" i="11" s="1"/>
  <c r="G6" i="12"/>
  <c r="G31" i="12" s="1"/>
  <c r="G56" i="12" s="1"/>
  <c r="G81" i="12" s="1"/>
  <c r="G105" i="12" s="1"/>
  <c r="G129" i="12" s="1"/>
  <c r="K6" i="11"/>
  <c r="K31" i="11" s="1"/>
  <c r="K56" i="11" s="1"/>
  <c r="K81" i="11" s="1"/>
  <c r="K105" i="11" s="1"/>
  <c r="K129" i="11" s="1"/>
  <c r="K31" i="10"/>
  <c r="K56" i="10" s="1"/>
  <c r="K81" i="10" s="1"/>
  <c r="K105" i="10" s="1"/>
  <c r="K129" i="10" s="1"/>
  <c r="C94" i="12"/>
  <c r="E94" i="12" s="1"/>
  <c r="I192" i="12" s="1"/>
  <c r="I94" i="11"/>
  <c r="I191" i="11" s="1"/>
  <c r="C167" i="11"/>
  <c r="C168" i="12" s="1"/>
  <c r="D82" i="11"/>
  <c r="I82" i="11" s="1"/>
  <c r="I179" i="11" s="1"/>
  <c r="I82" i="10"/>
  <c r="M146" i="11"/>
  <c r="R146" i="10"/>
  <c r="N195" i="10" s="1"/>
  <c r="E110" i="12"/>
  <c r="K184" i="12" s="1"/>
  <c r="I146" i="11"/>
  <c r="M195" i="11" s="1"/>
  <c r="D146" i="12"/>
  <c r="E146" i="12" s="1"/>
  <c r="M196" i="12" s="1"/>
  <c r="C106" i="12"/>
  <c r="D140" i="12"/>
  <c r="E140" i="12" s="1"/>
  <c r="M190" i="12" s="1"/>
  <c r="I140" i="11"/>
  <c r="M189" i="11" s="1"/>
  <c r="J88" i="12"/>
  <c r="J186" i="12" s="1"/>
  <c r="I110" i="11"/>
  <c r="K183" i="11" s="1"/>
  <c r="C136" i="12"/>
  <c r="I136" i="11"/>
  <c r="M185" i="11" s="1"/>
  <c r="M140" i="11"/>
  <c r="R140" i="10"/>
  <c r="N189" i="10" s="1"/>
  <c r="N197" i="10" s="1"/>
  <c r="C82" i="12"/>
  <c r="D167" i="10"/>
  <c r="AH29" i="1"/>
  <c r="R112" i="11"/>
  <c r="L185" i="11" s="1"/>
  <c r="H112" i="12"/>
  <c r="J112" i="12" s="1"/>
  <c r="L186" i="12" s="1"/>
  <c r="C161" i="11"/>
  <c r="C162" i="12" s="1"/>
  <c r="D106" i="11"/>
  <c r="D106" i="12" s="1"/>
  <c r="I106" i="10"/>
  <c r="K179" i="10" s="1"/>
  <c r="C111" i="12"/>
  <c r="E111" i="12" s="1"/>
  <c r="K185" i="12" s="1"/>
  <c r="I111" i="11"/>
  <c r="K184" i="11" s="1"/>
  <c r="C158" i="11"/>
  <c r="C159" i="12" s="1"/>
  <c r="C35" i="12"/>
  <c r="B37" i="10"/>
  <c r="B62" i="10" s="1"/>
  <c r="B87" i="10" s="1"/>
  <c r="B111" i="10" s="1"/>
  <c r="B135" i="10" s="1"/>
  <c r="B160" i="10" s="1"/>
  <c r="B184" i="10" s="1"/>
  <c r="B12" i="12"/>
  <c r="B37" i="12" s="1"/>
  <c r="B62" i="12" s="1"/>
  <c r="B87" i="12" s="1"/>
  <c r="B111" i="12" s="1"/>
  <c r="B135" i="12" s="1"/>
  <c r="B161" i="12" s="1"/>
  <c r="B185" i="12" s="1"/>
  <c r="B12" i="11"/>
  <c r="B37" i="11" s="1"/>
  <c r="B62" i="11" s="1"/>
  <c r="B87" i="11" s="1"/>
  <c r="B111" i="11" s="1"/>
  <c r="B135" i="11" s="1"/>
  <c r="B160" i="11" s="1"/>
  <c r="B184" i="11" s="1"/>
  <c r="G14" i="12"/>
  <c r="G39" i="12" s="1"/>
  <c r="G64" i="12" s="1"/>
  <c r="G89" i="12" s="1"/>
  <c r="G113" i="12" s="1"/>
  <c r="G137" i="12" s="1"/>
  <c r="K14" i="11"/>
  <c r="K39" i="11" s="1"/>
  <c r="K64" i="11" s="1"/>
  <c r="K89" i="11" s="1"/>
  <c r="K113" i="11" s="1"/>
  <c r="K137" i="11" s="1"/>
  <c r="K39" i="10"/>
  <c r="K64" i="10" s="1"/>
  <c r="K89" i="10" s="1"/>
  <c r="K113" i="10" s="1"/>
  <c r="K137" i="10" s="1"/>
  <c r="I90" i="11"/>
  <c r="I187" i="11" s="1"/>
  <c r="D90" i="12"/>
  <c r="E90" i="12" s="1"/>
  <c r="I188" i="12" s="1"/>
  <c r="K35" i="10"/>
  <c r="K60" i="10" s="1"/>
  <c r="K85" i="10" s="1"/>
  <c r="K109" i="10" s="1"/>
  <c r="K133" i="10" s="1"/>
  <c r="K10" i="11"/>
  <c r="K35" i="11" s="1"/>
  <c r="K60" i="11" s="1"/>
  <c r="K85" i="11" s="1"/>
  <c r="K109" i="11" s="1"/>
  <c r="K133" i="11" s="1"/>
  <c r="G10" i="12"/>
  <c r="G35" i="12" s="1"/>
  <c r="G60" i="12" s="1"/>
  <c r="G85" i="12" s="1"/>
  <c r="G109" i="12" s="1"/>
  <c r="G133" i="12" s="1"/>
  <c r="D148" i="10"/>
  <c r="E121" i="12"/>
  <c r="K195" i="12" s="1"/>
  <c r="J47" i="12"/>
  <c r="F195" i="12" s="1"/>
  <c r="I47" i="10"/>
  <c r="E194" i="10" s="1"/>
  <c r="H124" i="12"/>
  <c r="D47" i="12"/>
  <c r="E47" i="12" s="1"/>
  <c r="E195" i="12" s="1"/>
  <c r="C75" i="12"/>
  <c r="L75" i="11"/>
  <c r="H72" i="12"/>
  <c r="H75" i="12" s="1"/>
  <c r="I22" i="11"/>
  <c r="C194" i="11" s="1"/>
  <c r="I145" i="10"/>
  <c r="M194" i="10" s="1"/>
  <c r="R47" i="10"/>
  <c r="F194" i="10" s="1"/>
  <c r="I22" i="10"/>
  <c r="C194" i="10" s="1"/>
  <c r="I121" i="11"/>
  <c r="K194" i="11" s="1"/>
  <c r="K22" i="11"/>
  <c r="K47" i="11" s="1"/>
  <c r="K72" i="11" s="1"/>
  <c r="K97" i="11" s="1"/>
  <c r="K121" i="11" s="1"/>
  <c r="K145" i="11" s="1"/>
  <c r="G22" i="12"/>
  <c r="G47" i="12" s="1"/>
  <c r="G72" i="12" s="1"/>
  <c r="G97" i="12" s="1"/>
  <c r="G121" i="12" s="1"/>
  <c r="G145" i="12" s="1"/>
  <c r="R47" i="11"/>
  <c r="F194" i="11" s="1"/>
  <c r="D170" i="11"/>
  <c r="D171" i="12" s="1"/>
  <c r="C170" i="11"/>
  <c r="C171" i="12" s="1"/>
  <c r="D145" i="12"/>
  <c r="E145" i="12" s="1"/>
  <c r="M195" i="12" s="1"/>
  <c r="D170" i="10"/>
  <c r="I167" i="10" s="1"/>
  <c r="G157" i="11"/>
  <c r="P75" i="11"/>
  <c r="D142" i="12"/>
  <c r="E142" i="12" s="1"/>
  <c r="M192" i="12" s="1"/>
  <c r="I142" i="11"/>
  <c r="M191" i="11" s="1"/>
  <c r="D148" i="11"/>
  <c r="D167" i="11"/>
  <c r="H173" i="11"/>
  <c r="I84" i="12"/>
  <c r="J84" i="12" s="1"/>
  <c r="J182" i="12" s="1"/>
  <c r="R84" i="11"/>
  <c r="J181" i="11" s="1"/>
  <c r="M100" i="11"/>
  <c r="I163" i="10"/>
  <c r="D165" i="12"/>
  <c r="E165" i="12" s="1"/>
  <c r="I164" i="11"/>
  <c r="I17" i="12"/>
  <c r="J17" i="12" s="1"/>
  <c r="D190" i="12" s="1"/>
  <c r="R17" i="11"/>
  <c r="D189" i="11" s="1"/>
  <c r="D171" i="10"/>
  <c r="D73" i="11"/>
  <c r="I73" i="10"/>
  <c r="G195" i="10" s="1"/>
  <c r="O195" i="10" s="1"/>
  <c r="I31" i="11"/>
  <c r="C50" i="11"/>
  <c r="C154" i="11"/>
  <c r="C31" i="12"/>
  <c r="H179" i="10"/>
  <c r="G159" i="11"/>
  <c r="D36" i="12"/>
  <c r="E36" i="12" s="1"/>
  <c r="E184" i="12" s="1"/>
  <c r="F159" i="11"/>
  <c r="D86" i="12"/>
  <c r="E86" i="12" s="1"/>
  <c r="I184" i="12" s="1"/>
  <c r="I86" i="11"/>
  <c r="I183" i="11" s="1"/>
  <c r="O183" i="11" s="1"/>
  <c r="F41" i="2"/>
  <c r="F29" i="2"/>
  <c r="F169" i="11"/>
  <c r="F25" i="11"/>
  <c r="I21" i="11"/>
  <c r="C193" i="11" s="1"/>
  <c r="D21" i="12"/>
  <c r="I106" i="12"/>
  <c r="R106" i="11"/>
  <c r="C166" i="12"/>
  <c r="AG29" i="1"/>
  <c r="C25" i="12"/>
  <c r="H36" i="8"/>
  <c r="H36" i="6"/>
  <c r="H36" i="4"/>
  <c r="H36" i="7"/>
  <c r="K197" i="10"/>
  <c r="K20" i="11"/>
  <c r="K45" i="11" s="1"/>
  <c r="K70" i="11" s="1"/>
  <c r="K95" i="11" s="1"/>
  <c r="K119" i="11" s="1"/>
  <c r="K143" i="11" s="1"/>
  <c r="G20" i="12"/>
  <c r="G45" i="12" s="1"/>
  <c r="G70" i="12" s="1"/>
  <c r="G95" i="12" s="1"/>
  <c r="G119" i="12" s="1"/>
  <c r="G143" i="12" s="1"/>
  <c r="K45" i="10"/>
  <c r="K70" i="10" s="1"/>
  <c r="K95" i="10" s="1"/>
  <c r="K119" i="10" s="1"/>
  <c r="K143" i="10" s="1"/>
  <c r="D11" i="12"/>
  <c r="E11" i="12" s="1"/>
  <c r="C184" i="12" s="1"/>
  <c r="D159" i="11"/>
  <c r="I32" i="12"/>
  <c r="R32" i="11"/>
  <c r="F179" i="11" s="1"/>
  <c r="R70" i="10"/>
  <c r="H192" i="10" s="1"/>
  <c r="M75" i="10"/>
  <c r="M70" i="11"/>
  <c r="M75" i="11" s="1"/>
  <c r="M20" i="11"/>
  <c r="M25" i="11" s="1"/>
  <c r="R20" i="10"/>
  <c r="D192" i="10" s="1"/>
  <c r="M25" i="10"/>
  <c r="D168" i="10"/>
  <c r="I178" i="11"/>
  <c r="I57" i="12"/>
  <c r="R57" i="11"/>
  <c r="D67" i="11"/>
  <c r="D165" i="11" s="1"/>
  <c r="I165" i="11" s="1"/>
  <c r="I67" i="10"/>
  <c r="D75" i="10"/>
  <c r="D165" i="10"/>
  <c r="I165" i="10" s="1"/>
  <c r="I63" i="12"/>
  <c r="J63" i="12" s="1"/>
  <c r="H186" i="12" s="1"/>
  <c r="R63" i="11"/>
  <c r="H185" i="11" s="1"/>
  <c r="I38" i="12"/>
  <c r="J38" i="12" s="1"/>
  <c r="F186" i="12" s="1"/>
  <c r="R38" i="11"/>
  <c r="F185" i="11" s="1"/>
  <c r="G169" i="11"/>
  <c r="R21" i="11"/>
  <c r="D193" i="11" s="1"/>
  <c r="P25" i="11"/>
  <c r="C156" i="11"/>
  <c r="I83" i="11"/>
  <c r="I180" i="11" s="1"/>
  <c r="C83" i="12"/>
  <c r="C100" i="11"/>
  <c r="I99" i="12"/>
  <c r="J99" i="12" s="1"/>
  <c r="J197" i="12" s="1"/>
  <c r="R99" i="11"/>
  <c r="J196" i="11" s="1"/>
  <c r="L50" i="11"/>
  <c r="R31" i="11"/>
  <c r="H31" i="12"/>
  <c r="E21" i="12"/>
  <c r="C194" i="12" s="1"/>
  <c r="G50" i="11"/>
  <c r="B20" i="11"/>
  <c r="B45" i="11" s="1"/>
  <c r="B70" i="11" s="1"/>
  <c r="B95" i="11" s="1"/>
  <c r="B119" i="11" s="1"/>
  <c r="B143" i="11" s="1"/>
  <c r="B168" i="11" s="1"/>
  <c r="B192" i="11" s="1"/>
  <c r="B45" i="10"/>
  <c r="B70" i="10" s="1"/>
  <c r="B95" i="10" s="1"/>
  <c r="B119" i="10" s="1"/>
  <c r="B143" i="10" s="1"/>
  <c r="B168" i="10" s="1"/>
  <c r="B192" i="10" s="1"/>
  <c r="B20" i="12"/>
  <c r="B45" i="12" s="1"/>
  <c r="B70" i="12" s="1"/>
  <c r="B95" i="12" s="1"/>
  <c r="B119" i="12" s="1"/>
  <c r="B143" i="12" s="1"/>
  <c r="B169" i="12" s="1"/>
  <c r="B193" i="12" s="1"/>
  <c r="I34" i="12"/>
  <c r="J34" i="12" s="1"/>
  <c r="F182" i="12" s="1"/>
  <c r="D157" i="11"/>
  <c r="R34" i="11"/>
  <c r="F181" i="11" s="1"/>
  <c r="I122" i="12"/>
  <c r="J122" i="12" s="1"/>
  <c r="L196" i="12" s="1"/>
  <c r="R122" i="11"/>
  <c r="L195" i="11" s="1"/>
  <c r="I42" i="12"/>
  <c r="J42" i="12" s="1"/>
  <c r="F190" i="12" s="1"/>
  <c r="R42" i="11"/>
  <c r="F189" i="11" s="1"/>
  <c r="D181" i="10"/>
  <c r="F173" i="10"/>
  <c r="I154" i="10"/>
  <c r="O148" i="11"/>
  <c r="I129" i="12"/>
  <c r="I21" i="12"/>
  <c r="J21" i="12" s="1"/>
  <c r="D194" i="12" s="1"/>
  <c r="O193" i="10"/>
  <c r="I107" i="11"/>
  <c r="C124" i="11"/>
  <c r="C107" i="12"/>
  <c r="D25" i="10"/>
  <c r="D8" i="11"/>
  <c r="I8" i="10"/>
  <c r="D156" i="10"/>
  <c r="C164" i="12"/>
  <c r="H129" i="12"/>
  <c r="L148" i="11"/>
  <c r="R129" i="11"/>
  <c r="C170" i="12"/>
  <c r="G158" i="11"/>
  <c r="G148" i="11"/>
  <c r="I133" i="11"/>
  <c r="D133" i="12"/>
  <c r="I169" i="10"/>
  <c r="G179" i="12"/>
  <c r="I73" i="12"/>
  <c r="J73" i="12" s="1"/>
  <c r="H196" i="12" s="1"/>
  <c r="R73" i="11"/>
  <c r="H195" i="11" s="1"/>
  <c r="D113" i="12"/>
  <c r="I113" i="11"/>
  <c r="K186" i="11" s="1"/>
  <c r="I23" i="12"/>
  <c r="J23" i="12" s="1"/>
  <c r="D196" i="12" s="1"/>
  <c r="R23" i="11"/>
  <c r="D195" i="11" s="1"/>
  <c r="F75" i="11"/>
  <c r="D63" i="12"/>
  <c r="F161" i="11"/>
  <c r="I63" i="11"/>
  <c r="L179" i="10"/>
  <c r="L197" i="10" s="1"/>
  <c r="R124" i="10"/>
  <c r="I12" i="12"/>
  <c r="J12" i="12" s="1"/>
  <c r="D185" i="12" s="1"/>
  <c r="O185" i="12" s="1"/>
  <c r="F160" i="11"/>
  <c r="R12" i="11"/>
  <c r="O25" i="11"/>
  <c r="I71" i="12"/>
  <c r="J71" i="12" s="1"/>
  <c r="H194" i="12" s="1"/>
  <c r="R71" i="11"/>
  <c r="H193" i="11" s="1"/>
  <c r="D169" i="11"/>
  <c r="D170" i="12" s="1"/>
  <c r="J179" i="10"/>
  <c r="J197" i="10" s="1"/>
  <c r="R100" i="10"/>
  <c r="F100" i="11"/>
  <c r="F154" i="11"/>
  <c r="D179" i="12"/>
  <c r="D147" i="12"/>
  <c r="E147" i="12" s="1"/>
  <c r="M197" i="12" s="1"/>
  <c r="I147" i="11"/>
  <c r="M196" i="11" s="1"/>
  <c r="I82" i="12"/>
  <c r="F155" i="11"/>
  <c r="R82" i="11"/>
  <c r="O100" i="11"/>
  <c r="F29" i="9"/>
  <c r="I59" i="12"/>
  <c r="J59" i="12" s="1"/>
  <c r="H182" i="12" s="1"/>
  <c r="R59" i="11"/>
  <c r="H181" i="11" s="1"/>
  <c r="F157" i="11"/>
  <c r="O75" i="11"/>
  <c r="M188" i="10"/>
  <c r="O196" i="10"/>
  <c r="D162" i="11"/>
  <c r="I40" i="12"/>
  <c r="J40" i="12" s="1"/>
  <c r="F188" i="12" s="1"/>
  <c r="R40" i="11"/>
  <c r="F187" i="11" s="1"/>
  <c r="D163" i="11"/>
  <c r="D164" i="12" s="1"/>
  <c r="M50" i="10"/>
  <c r="R35" i="10"/>
  <c r="M35" i="11"/>
  <c r="M50" i="11" s="1"/>
  <c r="O183" i="10"/>
  <c r="G173" i="10"/>
  <c r="G165" i="11"/>
  <c r="P148" i="11"/>
  <c r="R140" i="11"/>
  <c r="N189" i="11" s="1"/>
  <c r="I162" i="10"/>
  <c r="D161" i="11"/>
  <c r="D81" i="12"/>
  <c r="D50" i="10"/>
  <c r="D158" i="10"/>
  <c r="I158" i="10" s="1"/>
  <c r="D35" i="11"/>
  <c r="I35" i="10"/>
  <c r="D172" i="11"/>
  <c r="D74" i="12"/>
  <c r="E74" i="12" s="1"/>
  <c r="G197" i="12" s="1"/>
  <c r="I74" i="11"/>
  <c r="G196" i="11" s="1"/>
  <c r="I157" i="10"/>
  <c r="I138" i="12"/>
  <c r="J138" i="12" s="1"/>
  <c r="N188" i="12" s="1"/>
  <c r="R138" i="11"/>
  <c r="N187" i="11" s="1"/>
  <c r="D171" i="11" l="1"/>
  <c r="O184" i="12"/>
  <c r="I166" i="11"/>
  <c r="O191" i="10"/>
  <c r="M148" i="11"/>
  <c r="R114" i="11"/>
  <c r="L187" i="11" s="1"/>
  <c r="O187" i="11" s="1"/>
  <c r="I114" i="12"/>
  <c r="J114" i="12" s="1"/>
  <c r="L188" i="12" s="1"/>
  <c r="D124" i="11"/>
  <c r="O197" i="12"/>
  <c r="O186" i="11"/>
  <c r="I124" i="10"/>
  <c r="R148" i="10"/>
  <c r="M124" i="11"/>
  <c r="I105" i="11"/>
  <c r="K178" i="11" s="1"/>
  <c r="D105" i="12"/>
  <c r="E105" i="12" s="1"/>
  <c r="K179" i="12" s="1"/>
  <c r="D154" i="11"/>
  <c r="D155" i="12" s="1"/>
  <c r="D155" i="11"/>
  <c r="I44" i="12"/>
  <c r="J44" i="12" s="1"/>
  <c r="F192" i="12" s="1"/>
  <c r="R44" i="11"/>
  <c r="F191" i="11" s="1"/>
  <c r="E106" i="12"/>
  <c r="K180" i="12" s="1"/>
  <c r="I169" i="11"/>
  <c r="I140" i="12"/>
  <c r="J140" i="12" s="1"/>
  <c r="N190" i="12" s="1"/>
  <c r="I131" i="12"/>
  <c r="J131" i="12" s="1"/>
  <c r="N181" i="12" s="1"/>
  <c r="R131" i="11"/>
  <c r="N180" i="11" s="1"/>
  <c r="O196" i="11"/>
  <c r="R25" i="10"/>
  <c r="I146" i="12"/>
  <c r="J146" i="12" s="1"/>
  <c r="N196" i="12" s="1"/>
  <c r="R146" i="11"/>
  <c r="N195" i="11" s="1"/>
  <c r="D118" i="12"/>
  <c r="E118" i="12" s="1"/>
  <c r="K192" i="12" s="1"/>
  <c r="I118" i="11"/>
  <c r="K191" i="11" s="1"/>
  <c r="O182" i="12"/>
  <c r="E136" i="12"/>
  <c r="M186" i="12" s="1"/>
  <c r="C148" i="12"/>
  <c r="I179" i="10"/>
  <c r="I197" i="10" s="1"/>
  <c r="I100" i="10"/>
  <c r="O193" i="11"/>
  <c r="I106" i="11"/>
  <c r="K179" i="11" s="1"/>
  <c r="D82" i="12"/>
  <c r="E82" i="12" s="1"/>
  <c r="I180" i="12" s="1"/>
  <c r="D100" i="11"/>
  <c r="J72" i="12"/>
  <c r="H195" i="12" s="1"/>
  <c r="O195" i="12" s="1"/>
  <c r="O194" i="11"/>
  <c r="O194" i="10"/>
  <c r="I148" i="10"/>
  <c r="I170" i="11"/>
  <c r="E171" i="12"/>
  <c r="D172" i="12"/>
  <c r="E172" i="12" s="1"/>
  <c r="I171" i="11"/>
  <c r="O194" i="12"/>
  <c r="I197" i="11"/>
  <c r="J106" i="12"/>
  <c r="I124" i="12"/>
  <c r="C173" i="11"/>
  <c r="C155" i="12"/>
  <c r="I50" i="10"/>
  <c r="E182" i="10"/>
  <c r="M197" i="10"/>
  <c r="O188" i="10"/>
  <c r="E170" i="12"/>
  <c r="D25" i="11"/>
  <c r="D8" i="12"/>
  <c r="I8" i="11"/>
  <c r="D156" i="11"/>
  <c r="D157" i="12" s="1"/>
  <c r="H50" i="12"/>
  <c r="J31" i="12"/>
  <c r="C157" i="12"/>
  <c r="E157" i="12" s="1"/>
  <c r="I100" i="11"/>
  <c r="D197" i="10"/>
  <c r="O181" i="10"/>
  <c r="J57" i="12"/>
  <c r="R50" i="10"/>
  <c r="F182" i="10"/>
  <c r="F197" i="10" s="1"/>
  <c r="J179" i="11"/>
  <c r="J197" i="11" s="1"/>
  <c r="R100" i="11"/>
  <c r="J82" i="12"/>
  <c r="I100" i="12"/>
  <c r="N178" i="11"/>
  <c r="F178" i="11"/>
  <c r="G173" i="11"/>
  <c r="C50" i="12"/>
  <c r="E31" i="12"/>
  <c r="D173" i="12"/>
  <c r="E173" i="12" s="1"/>
  <c r="I172" i="11"/>
  <c r="D161" i="12"/>
  <c r="E161" i="12" s="1"/>
  <c r="I160" i="11"/>
  <c r="C180" i="10"/>
  <c r="I25" i="10"/>
  <c r="G189" i="10"/>
  <c r="I75" i="10"/>
  <c r="O188" i="12"/>
  <c r="G185" i="11"/>
  <c r="E133" i="12"/>
  <c r="D148" i="12"/>
  <c r="H148" i="12"/>
  <c r="J129" i="12"/>
  <c r="I67" i="11"/>
  <c r="G189" i="11" s="1"/>
  <c r="O189" i="11" s="1"/>
  <c r="D67" i="12"/>
  <c r="E67" i="12" s="1"/>
  <c r="G190" i="12" s="1"/>
  <c r="D75" i="11"/>
  <c r="O192" i="10"/>
  <c r="J32" i="12"/>
  <c r="F180" i="12" s="1"/>
  <c r="R75" i="10"/>
  <c r="D73" i="12"/>
  <c r="E73" i="12" s="1"/>
  <c r="G196" i="12" s="1"/>
  <c r="I73" i="11"/>
  <c r="G195" i="11" s="1"/>
  <c r="O195" i="11" s="1"/>
  <c r="F173" i="11"/>
  <c r="D184" i="11"/>
  <c r="E83" i="12"/>
  <c r="I181" i="12" s="1"/>
  <c r="C100" i="12"/>
  <c r="L179" i="11"/>
  <c r="D35" i="12"/>
  <c r="I35" i="11"/>
  <c r="E182" i="11" s="1"/>
  <c r="D158" i="11"/>
  <c r="D50" i="11"/>
  <c r="E178" i="11"/>
  <c r="E107" i="12"/>
  <c r="C124" i="12"/>
  <c r="D156" i="12"/>
  <c r="E156" i="12" s="1"/>
  <c r="I155" i="11"/>
  <c r="D100" i="12"/>
  <c r="E81" i="12"/>
  <c r="I162" i="11"/>
  <c r="D163" i="12"/>
  <c r="E163" i="12" s="1"/>
  <c r="D124" i="12"/>
  <c r="E113" i="12"/>
  <c r="K187" i="12" s="1"/>
  <c r="O187" i="12" s="1"/>
  <c r="M182" i="11"/>
  <c r="M197" i="11" s="1"/>
  <c r="I148" i="11"/>
  <c r="E164" i="12"/>
  <c r="K180" i="11"/>
  <c r="O181" i="11"/>
  <c r="O185" i="11"/>
  <c r="I20" i="12"/>
  <c r="D168" i="11"/>
  <c r="R20" i="11"/>
  <c r="D192" i="11" s="1"/>
  <c r="D160" i="12"/>
  <c r="E160" i="12" s="1"/>
  <c r="I159" i="11"/>
  <c r="H197" i="10"/>
  <c r="I168" i="10"/>
  <c r="I171" i="10"/>
  <c r="R35" i="11"/>
  <c r="F182" i="11" s="1"/>
  <c r="I35" i="12"/>
  <c r="J35" i="12" s="1"/>
  <c r="F183" i="12" s="1"/>
  <c r="I156" i="10"/>
  <c r="D173" i="10"/>
  <c r="I161" i="11"/>
  <c r="D162" i="12"/>
  <c r="E162" i="12" s="1"/>
  <c r="E63" i="12"/>
  <c r="I163" i="11"/>
  <c r="D158" i="12"/>
  <c r="E158" i="12" s="1"/>
  <c r="I157" i="11"/>
  <c r="H179" i="11"/>
  <c r="I70" i="12"/>
  <c r="J70" i="12" s="1"/>
  <c r="H193" i="12" s="1"/>
  <c r="R70" i="11"/>
  <c r="H192" i="11" s="1"/>
  <c r="F41" i="8"/>
  <c r="F41" i="3"/>
  <c r="F41" i="7"/>
  <c r="F41" i="4"/>
  <c r="F41" i="6"/>
  <c r="D166" i="12"/>
  <c r="E166" i="12" s="1"/>
  <c r="D168" i="12"/>
  <c r="E168" i="12" s="1"/>
  <c r="I167" i="11"/>
  <c r="R148" i="11" l="1"/>
  <c r="N197" i="11"/>
  <c r="I50" i="11"/>
  <c r="I154" i="11"/>
  <c r="O191" i="11"/>
  <c r="R124" i="11"/>
  <c r="O196" i="12"/>
  <c r="L197" i="11"/>
  <c r="O192" i="12"/>
  <c r="O179" i="10"/>
  <c r="I50" i="12"/>
  <c r="I124" i="11"/>
  <c r="I75" i="12"/>
  <c r="O179" i="11"/>
  <c r="I173" i="10"/>
  <c r="K197" i="11"/>
  <c r="O190" i="12"/>
  <c r="I148" i="12"/>
  <c r="K181" i="12"/>
  <c r="K198" i="12" s="1"/>
  <c r="E124" i="12"/>
  <c r="N179" i="12"/>
  <c r="N198" i="12" s="1"/>
  <c r="J148" i="12"/>
  <c r="G197" i="10"/>
  <c r="O189" i="10"/>
  <c r="E179" i="12"/>
  <c r="J50" i="12"/>
  <c r="F179" i="12"/>
  <c r="F198" i="12" s="1"/>
  <c r="D75" i="12"/>
  <c r="E100" i="12"/>
  <c r="I179" i="12"/>
  <c r="I198" i="12" s="1"/>
  <c r="O178" i="11"/>
  <c r="E197" i="11"/>
  <c r="H180" i="12"/>
  <c r="H198" i="12" s="1"/>
  <c r="J75" i="12"/>
  <c r="L180" i="12"/>
  <c r="L198" i="12" s="1"/>
  <c r="J124" i="12"/>
  <c r="J180" i="12"/>
  <c r="J198" i="12" s="1"/>
  <c r="J100" i="12"/>
  <c r="D169" i="12"/>
  <c r="E169" i="12" s="1"/>
  <c r="I168" i="11"/>
  <c r="D173" i="11"/>
  <c r="R25" i="11"/>
  <c r="M183" i="12"/>
  <c r="M198" i="12" s="1"/>
  <c r="E148" i="12"/>
  <c r="O180" i="10"/>
  <c r="C197" i="10"/>
  <c r="C180" i="11"/>
  <c r="I25" i="11"/>
  <c r="O192" i="11"/>
  <c r="E197" i="10"/>
  <c r="O182" i="10"/>
  <c r="R75" i="11"/>
  <c r="J20" i="12"/>
  <c r="I25" i="12"/>
  <c r="I158" i="11"/>
  <c r="D159" i="12"/>
  <c r="E159" i="12" s="1"/>
  <c r="O184" i="11"/>
  <c r="D197" i="11"/>
  <c r="I75" i="11"/>
  <c r="R50" i="11"/>
  <c r="D25" i="12"/>
  <c r="E8" i="12"/>
  <c r="H197" i="11"/>
  <c r="O182" i="11"/>
  <c r="G197" i="11"/>
  <c r="F197" i="11"/>
  <c r="C174" i="12"/>
  <c r="E155" i="12"/>
  <c r="G186" i="12"/>
  <c r="E75" i="12"/>
  <c r="E35" i="12"/>
  <c r="E183" i="12" s="1"/>
  <c r="O183" i="12" s="1"/>
  <c r="D50" i="12"/>
  <c r="I156" i="11"/>
  <c r="I173" i="11" l="1"/>
  <c r="E50" i="12"/>
  <c r="O197" i="10"/>
  <c r="E174" i="12"/>
  <c r="C181" i="12"/>
  <c r="E25" i="12"/>
  <c r="E198" i="12"/>
  <c r="O179" i="12"/>
  <c r="O180" i="11"/>
  <c r="O197" i="11" s="1"/>
  <c r="C197" i="11"/>
  <c r="D193" i="12"/>
  <c r="J25" i="12"/>
  <c r="D174" i="12"/>
  <c r="O180" i="12"/>
  <c r="O186" i="12"/>
  <c r="G198" i="12"/>
  <c r="O181" i="12" l="1"/>
  <c r="O198" i="12" s="1"/>
  <c r="C198" i="12"/>
  <c r="O193" i="12"/>
  <c r="D198" i="12"/>
</calcChain>
</file>

<file path=xl/sharedStrings.xml><?xml version="1.0" encoding="utf-8"?>
<sst xmlns="http://schemas.openxmlformats.org/spreadsheetml/2006/main" count="1272" uniqueCount="124">
  <si>
    <t>SERVICIOS PREVENTIVOS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</si>
  <si>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</si>
  <si>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</si>
  <si>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</si>
  <si>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</si>
  <si>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</si>
  <si>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</si>
  <si>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</si>
  <si>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</si>
  <si>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</si>
  <si>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</si>
  <si>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</si>
  <si>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</si>
  <si>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</si>
  <si>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 xml:space="preserve">UNIDAD </t>
  </si>
  <si>
    <t>KMS. REC.</t>
  </si>
  <si>
    <t>PROM.</t>
  </si>
  <si>
    <t>MENOR</t>
  </si>
  <si>
    <t>MAYOR</t>
  </si>
  <si>
    <t>MANO DE</t>
  </si>
  <si>
    <t>REFAC</t>
  </si>
  <si>
    <t>No.</t>
  </si>
  <si>
    <t>POR AÑO</t>
  </si>
  <si>
    <t>POR MES</t>
  </si>
  <si>
    <t>No</t>
  </si>
  <si>
    <t>COSTO</t>
  </si>
  <si>
    <t>OBRA</t>
  </si>
  <si>
    <t>CIONES</t>
  </si>
  <si>
    <t>B-9</t>
  </si>
  <si>
    <t>B-65</t>
  </si>
  <si>
    <t>B-357</t>
  </si>
  <si>
    <t>B-7</t>
  </si>
  <si>
    <t>B-15</t>
  </si>
  <si>
    <t>B-541</t>
  </si>
  <si>
    <t>B-479</t>
  </si>
  <si>
    <t>B-382</t>
  </si>
  <si>
    <t>A-37</t>
  </si>
  <si>
    <t>Q-67</t>
  </si>
  <si>
    <t>Q-23</t>
  </si>
  <si>
    <t>Q-98</t>
  </si>
  <si>
    <t>Q-664</t>
  </si>
  <si>
    <t>A-6</t>
  </si>
  <si>
    <t>A-367</t>
  </si>
  <si>
    <t>A-494</t>
  </si>
  <si>
    <t>A-38</t>
  </si>
  <si>
    <t>A-93</t>
  </si>
  <si>
    <t>LLANTAS</t>
  </si>
  <si>
    <t>MARCA</t>
  </si>
  <si>
    <t>SIST. ELECTR</t>
  </si>
  <si>
    <t>REP. FRENOS</t>
  </si>
  <si>
    <t>MOTOR</t>
  </si>
  <si>
    <t>TRANSMISION</t>
  </si>
  <si>
    <t>DIFERENCIAL</t>
  </si>
  <si>
    <t>COURIER</t>
  </si>
  <si>
    <t>RANGER R15</t>
  </si>
  <si>
    <t>RANGER</t>
  </si>
  <si>
    <t>F-150  97-99</t>
  </si>
  <si>
    <t>F-150</t>
  </si>
  <si>
    <t>F-350 750R17</t>
  </si>
  <si>
    <t>245/75 R16</t>
  </si>
  <si>
    <t>$</t>
  </si>
  <si>
    <t>PANEL</t>
  </si>
  <si>
    <t>F-350 NUEVA</t>
  </si>
  <si>
    <t>F-350 235/80R17</t>
  </si>
  <si>
    <t>F-150   10-11</t>
  </si>
  <si>
    <t>F-350 RENOVADA</t>
  </si>
  <si>
    <t>265/70 R17</t>
  </si>
  <si>
    <t>F-450 NUEVA</t>
  </si>
  <si>
    <t>F-550 270/R19.5</t>
  </si>
  <si>
    <t>F-450 RENOVADA</t>
  </si>
  <si>
    <t>M2 NUEVA</t>
  </si>
  <si>
    <t xml:space="preserve"> 11  R22.5</t>
  </si>
  <si>
    <t>M2 RENOVADA</t>
  </si>
  <si>
    <t xml:space="preserve">B22 B95 B74 B44 </t>
  </si>
  <si>
    <t>750 17</t>
  </si>
  <si>
    <t>Q67 Q53</t>
  </si>
  <si>
    <t xml:space="preserve"> A73</t>
  </si>
  <si>
    <t>245/75R16</t>
  </si>
  <si>
    <t>R54</t>
  </si>
  <si>
    <t>A37 D89 A79</t>
  </si>
  <si>
    <t>24575/R15</t>
  </si>
  <si>
    <t>B65 B77 B71</t>
  </si>
  <si>
    <t>24575/R17</t>
  </si>
  <si>
    <t>A8 A88</t>
  </si>
  <si>
    <t>26570/R17</t>
  </si>
  <si>
    <t>SAVEIRO</t>
  </si>
  <si>
    <t>SISTEMA</t>
  </si>
  <si>
    <t>ELECTRICO</t>
  </si>
  <si>
    <t>REPARACIÓN</t>
  </si>
  <si>
    <t>DE FRENOS</t>
  </si>
  <si>
    <t>SERVICIOS</t>
  </si>
  <si>
    <t>LAVADOS</t>
  </si>
  <si>
    <t>DE MOTOR</t>
  </si>
  <si>
    <t>DE TRANS</t>
  </si>
  <si>
    <t>DE DIFERENC</t>
  </si>
  <si>
    <t>HOJALATERIA</t>
  </si>
  <si>
    <t>Y PINTURA</t>
  </si>
  <si>
    <t>GASPASA</t>
  </si>
  <si>
    <t>CONSTITUCION</t>
  </si>
  <si>
    <t>UNIDADES</t>
  </si>
  <si>
    <t>MANO DE OBRA</t>
  </si>
  <si>
    <t>REFACCIONES</t>
  </si>
  <si>
    <t>T.O.T.</t>
  </si>
  <si>
    <t>HOJA. Y PINTURA</t>
  </si>
  <si>
    <t>OTROS</t>
  </si>
  <si>
    <t>TOTAL</t>
  </si>
  <si>
    <t>GASPASA CONSTITUCION</t>
  </si>
  <si>
    <t>CONCENTRADO POR INDICADOR</t>
  </si>
  <si>
    <t>CONCENTRADO POR MES</t>
  </si>
  <si>
    <t>ELABORO</t>
  </si>
  <si>
    <t>FIRMA DE CONFORMIDAD</t>
  </si>
  <si>
    <t>SUPERVISOR TALLERES</t>
  </si>
  <si>
    <t>GERENTE DE PLAZA</t>
  </si>
  <si>
    <t>CD. CONSTITUCION</t>
  </si>
  <si>
    <t>CD. CONSTITUCION GASPASA</t>
  </si>
  <si>
    <t>JEFE DE TALLER</t>
  </si>
  <si>
    <t>NOTA: LA UNIDAD A-93, A-88, A-37, B-65 ES PROSPECTO A BAJA DEL AÑO 2021</t>
  </si>
  <si>
    <t>JOSE RAMON RODRIGUEZ IBARRA</t>
  </si>
  <si>
    <t>LIC. GILBERTO LOPEZ</t>
  </si>
  <si>
    <t>GERENTE</t>
  </si>
  <si>
    <t>PPTO.</t>
  </si>
  <si>
    <t>INCURRIDO</t>
  </si>
  <si>
    <t>DIF.</t>
  </si>
  <si>
    <t>A-278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</si>
</sst>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[Red]&quot;-$&quot;#,##0.00"/>
    <numFmt numFmtId="165" formatCode="\$#,##0;[Red]&quot;-$&quot;#,##0"/>
  </numFmts>
  <fonts count="3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1"/>
        <bgColor indexed="22"/>
      </patternFill>
    </fill>
    <fill>
      <patternFill patternType="solid">
        <fgColor indexed="24"/>
        <bgColor indexed="2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CC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6" borderId="1" applyNumberFormat="0" applyAlignment="0" applyProtection="0"/>
    <xf numFmtId="0" fontId="3" fillId="17" borderId="2" applyNumberFormat="0" applyAlignment="0" applyProtection="0"/>
    <xf numFmtId="0" fontId="4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30" fillId="23" borderId="5" applyNumberFormat="0" applyAlignment="0" applyProtection="0"/>
    <xf numFmtId="0" fontId="11" fillId="16" borderId="6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4" fillId="0" borderId="9" applyNumberFormat="0" applyFill="0" applyAlignment="0" applyProtection="0"/>
  </cellStyleXfs>
  <cellXfs count="174">
    <xf numFmtId="0" fontId="0" fillId="0" borderId="0" xfId="0"/>
    <xf numFmtId="0" fontId="17" fillId="0" borderId="0" xfId="0" applyFont="1" applyBorder="1" applyAlignment="1"/>
    <xf numFmtId="0" fontId="17" fillId="0" borderId="10" xfId="0" applyFont="1" applyBorder="1" applyAlignment="1">
      <alignment vertical="center"/>
    </xf>
    <xf numFmtId="0" fontId="17" fillId="0" borderId="10" xfId="0" applyFont="1" applyBorder="1" applyAlignment="1">
      <alignment horizontal="center"/>
    </xf>
    <xf numFmtId="0" fontId="17" fillId="0" borderId="10" xfId="0" applyFont="1" applyBorder="1"/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Border="1" applyAlignment="1">
      <alignment vertical="center"/>
    </xf>
    <xf numFmtId="0" fontId="17" fillId="0" borderId="12" xfId="0" applyFont="1" applyFill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7" fillId="0" borderId="15" xfId="0" applyFont="1" applyFill="1" applyBorder="1"/>
    <xf numFmtId="3" fontId="0" fillId="0" borderId="16" xfId="0" applyNumberFormat="1" applyBorder="1" applyAlignment="1">
      <alignment horizontal="right"/>
    </xf>
    <xf numFmtId="3" fontId="0" fillId="24" borderId="16" xfId="0" applyNumberFormat="1" applyFill="1" applyBorder="1" applyAlignment="1">
      <alignment horizontal="right"/>
    </xf>
    <xf numFmtId="1" fontId="0" fillId="25" borderId="17" xfId="0" applyNumberFormat="1" applyFill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1" fontId="0" fillId="10" borderId="17" xfId="0" applyNumberFormat="1" applyFill="1" applyBorder="1" applyAlignment="1">
      <alignment horizontal="center"/>
    </xf>
    <xf numFmtId="4" fontId="0" fillId="0" borderId="18" xfId="0" applyNumberFormat="1" applyFill="1" applyBorder="1"/>
    <xf numFmtId="0" fontId="0" fillId="0" borderId="16" xfId="0" applyBorder="1"/>
    <xf numFmtId="4" fontId="0" fillId="0" borderId="16" xfId="0" applyNumberFormat="1" applyFill="1" applyBorder="1"/>
    <xf numFmtId="4" fontId="0" fillId="0" borderId="18" xfId="0" applyNumberFormat="1" applyBorder="1"/>
    <xf numFmtId="4" fontId="0" fillId="0" borderId="19" xfId="0" applyNumberFormat="1" applyBorder="1"/>
    <xf numFmtId="0" fontId="17" fillId="0" borderId="20" xfId="0" applyFont="1" applyFill="1" applyBorder="1"/>
    <xf numFmtId="3" fontId="0" fillId="0" borderId="21" xfId="0" applyNumberFormat="1" applyBorder="1" applyAlignment="1">
      <alignment horizontal="right"/>
    </xf>
    <xf numFmtId="1" fontId="0" fillId="25" borderId="18" xfId="0" applyNumberFormat="1" applyFill="1" applyBorder="1" applyAlignment="1">
      <alignment horizontal="center"/>
    </xf>
    <xf numFmtId="1" fontId="0" fillId="10" borderId="18" xfId="0" applyNumberFormat="1" applyFill="1" applyBorder="1" applyAlignment="1">
      <alignment horizontal="center"/>
    </xf>
    <xf numFmtId="0" fontId="17" fillId="0" borderId="22" xfId="0" applyFont="1" applyFill="1" applyBorder="1" applyAlignment="1"/>
    <xf numFmtId="1" fontId="0" fillId="25" borderId="16" xfId="0" applyNumberFormat="1" applyFill="1" applyBorder="1" applyAlignment="1">
      <alignment horizontal="center"/>
    </xf>
    <xf numFmtId="1" fontId="0" fillId="10" borderId="16" xfId="0" applyNumberFormat="1" applyFill="1" applyBorder="1" applyAlignment="1">
      <alignment horizontal="center"/>
    </xf>
    <xf numFmtId="0" fontId="0" fillId="0" borderId="0" xfId="0" applyFont="1"/>
    <xf numFmtId="0" fontId="18" fillId="0" borderId="22" xfId="0" applyFont="1" applyFill="1" applyBorder="1" applyAlignment="1"/>
    <xf numFmtId="3" fontId="0" fillId="0" borderId="16" xfId="0" applyNumberFormat="1" applyFont="1" applyBorder="1" applyAlignment="1">
      <alignment horizontal="right"/>
    </xf>
    <xf numFmtId="1" fontId="0" fillId="25" borderId="16" xfId="0" applyNumberFormat="1" applyFont="1" applyFill="1" applyBorder="1" applyAlignment="1">
      <alignment horizontal="center"/>
    </xf>
    <xf numFmtId="1" fontId="0" fillId="10" borderId="16" xfId="0" applyNumberFormat="1" applyFont="1" applyFill="1" applyBorder="1" applyAlignment="1">
      <alignment horizontal="center"/>
    </xf>
    <xf numFmtId="3" fontId="0" fillId="24" borderId="18" xfId="0" applyNumberFormat="1" applyFill="1" applyBorder="1" applyAlignment="1">
      <alignment horizontal="right"/>
    </xf>
    <xf numFmtId="0" fontId="0" fillId="0" borderId="0" xfId="0" applyFill="1"/>
    <xf numFmtId="0" fontId="17" fillId="0" borderId="22" xfId="0" applyFont="1" applyFill="1" applyBorder="1"/>
    <xf numFmtId="3" fontId="0" fillId="0" borderId="18" xfId="0" applyNumberFormat="1" applyBorder="1" applyAlignment="1">
      <alignment horizontal="right"/>
    </xf>
    <xf numFmtId="3" fontId="0" fillId="0" borderId="18" xfId="0" applyNumberFormat="1" applyFill="1" applyBorder="1" applyAlignment="1">
      <alignment horizontal="right"/>
    </xf>
    <xf numFmtId="0" fontId="17" fillId="16" borderId="22" xfId="0" applyFont="1" applyFill="1" applyBorder="1" applyAlignment="1"/>
    <xf numFmtId="3" fontId="0" fillId="16" borderId="16" xfId="0" applyNumberFormat="1" applyFill="1" applyBorder="1" applyAlignment="1">
      <alignment horizontal="right"/>
    </xf>
    <xf numFmtId="3" fontId="0" fillId="16" borderId="18" xfId="0" applyNumberFormat="1" applyFill="1" applyBorder="1" applyAlignment="1">
      <alignment horizontal="right"/>
    </xf>
    <xf numFmtId="4" fontId="0" fillId="16" borderId="16" xfId="0" applyNumberFormat="1" applyFill="1" applyBorder="1"/>
    <xf numFmtId="0" fontId="0" fillId="16" borderId="16" xfId="0" applyFill="1" applyBorder="1"/>
    <xf numFmtId="0" fontId="17" fillId="16" borderId="23" xfId="0" applyFont="1" applyFill="1" applyBorder="1" applyAlignment="1"/>
    <xf numFmtId="1" fontId="0" fillId="25" borderId="24" xfId="0" applyNumberFormat="1" applyFill="1" applyBorder="1" applyAlignment="1">
      <alignment horizontal="center"/>
    </xf>
    <xf numFmtId="1" fontId="0" fillId="10" borderId="24" xfId="0" applyNumberFormat="1" applyFill="1" applyBorder="1" applyAlignment="1">
      <alignment horizontal="center"/>
    </xf>
    <xf numFmtId="4" fontId="0" fillId="16" borderId="24" xfId="0" applyNumberFormat="1" applyFill="1" applyBorder="1"/>
    <xf numFmtId="0" fontId="17" fillId="16" borderId="22" xfId="0" applyFont="1" applyFill="1" applyBorder="1"/>
    <xf numFmtId="3" fontId="0" fillId="16" borderId="24" xfId="0" applyNumberFormat="1" applyFill="1" applyBorder="1" applyAlignment="1">
      <alignment horizontal="right"/>
    </xf>
    <xf numFmtId="0" fontId="17" fillId="0" borderId="0" xfId="0" applyFont="1"/>
    <xf numFmtId="0" fontId="17" fillId="0" borderId="25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6" xfId="0" applyFont="1" applyBorder="1" applyAlignment="1">
      <alignment horizontal="center"/>
    </xf>
    <xf numFmtId="4" fontId="17" fillId="0" borderId="26" xfId="0" applyNumberFormat="1" applyFont="1" applyBorder="1" applyAlignment="1">
      <alignment horizontal="center"/>
    </xf>
    <xf numFmtId="4" fontId="17" fillId="0" borderId="26" xfId="0" applyNumberFormat="1" applyFont="1" applyBorder="1"/>
    <xf numFmtId="4" fontId="17" fillId="0" borderId="16" xfId="0" applyNumberFormat="1" applyFont="1" applyBorder="1"/>
    <xf numFmtId="164" fontId="0" fillId="0" borderId="0" xfId="0" applyNumberFormat="1"/>
    <xf numFmtId="0" fontId="17" fillId="0" borderId="27" xfId="0" applyFont="1" applyBorder="1" applyAlignment="1">
      <alignment horizontal="center"/>
    </xf>
    <xf numFmtId="0" fontId="0" fillId="0" borderId="28" xfId="0" applyFill="1" applyBorder="1"/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4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16" borderId="28" xfId="0" applyFill="1" applyBorder="1"/>
    <xf numFmtId="0" fontId="0" fillId="16" borderId="16" xfId="0" applyFill="1" applyBorder="1" applyAlignment="1">
      <alignment horizontal="center"/>
    </xf>
    <xf numFmtId="0" fontId="0" fillId="26" borderId="29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4" fontId="0" fillId="0" borderId="16" xfId="0" applyNumberFormat="1" applyBorder="1"/>
    <xf numFmtId="0" fontId="0" fillId="0" borderId="26" xfId="0" applyFill="1" applyBorder="1" applyAlignment="1">
      <alignment horizontal="center"/>
    </xf>
    <xf numFmtId="4" fontId="17" fillId="0" borderId="16" xfId="0" applyNumberFormat="1" applyFont="1" applyBorder="1" applyAlignment="1">
      <alignment horizontal="center"/>
    </xf>
    <xf numFmtId="4" fontId="0" fillId="0" borderId="0" xfId="0" applyNumberFormat="1"/>
    <xf numFmtId="165" fontId="0" fillId="0" borderId="0" xfId="0" applyNumberFormat="1"/>
    <xf numFmtId="0" fontId="0" fillId="0" borderId="17" xfId="0" applyBorder="1"/>
    <xf numFmtId="0" fontId="0" fillId="0" borderId="19" xfId="0" applyBorder="1"/>
    <xf numFmtId="0" fontId="0" fillId="0" borderId="30" xfId="0" applyBorder="1"/>
    <xf numFmtId="0" fontId="0" fillId="0" borderId="0" xfId="0" applyFont="1" applyBorder="1"/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horizontal="left"/>
    </xf>
    <xf numFmtId="4" fontId="0" fillId="24" borderId="16" xfId="0" applyNumberFormat="1" applyFill="1" applyBorder="1" applyAlignment="1">
      <alignment horizontal="center"/>
    </xf>
    <xf numFmtId="0" fontId="0" fillId="0" borderId="13" xfId="0" applyBorder="1"/>
    <xf numFmtId="0" fontId="0" fillId="0" borderId="18" xfId="0" applyBorder="1"/>
    <xf numFmtId="0" fontId="0" fillId="24" borderId="0" xfId="0" applyFill="1"/>
    <xf numFmtId="0" fontId="17" fillId="16" borderId="15" xfId="0" applyFont="1" applyFill="1" applyBorder="1"/>
    <xf numFmtId="4" fontId="0" fillId="26" borderId="16" xfId="0" applyNumberFormat="1" applyFill="1" applyBorder="1" applyAlignment="1">
      <alignment horizontal="center"/>
    </xf>
    <xf numFmtId="0" fontId="0" fillId="16" borderId="30" xfId="0" applyFill="1" applyBorder="1"/>
    <xf numFmtId="0" fontId="0" fillId="16" borderId="24" xfId="0" applyFill="1" applyBorder="1"/>
    <xf numFmtId="0" fontId="0" fillId="0" borderId="13" xfId="0" applyBorder="1" applyAlignment="1">
      <alignment horizontal="center"/>
    </xf>
    <xf numFmtId="0" fontId="17" fillId="24" borderId="31" xfId="0" applyFont="1" applyFill="1" applyBorder="1"/>
    <xf numFmtId="3" fontId="0" fillId="0" borderId="32" xfId="0" applyNumberFormat="1" applyBorder="1" applyAlignment="1">
      <alignment horizontal="right"/>
    </xf>
    <xf numFmtId="4" fontId="0" fillId="0" borderId="13" xfId="0" applyNumberFormat="1" applyFill="1" applyBorder="1" applyAlignment="1">
      <alignment horizontal="center"/>
    </xf>
    <xf numFmtId="4" fontId="0" fillId="0" borderId="13" xfId="0" applyNumberFormat="1" applyBorder="1"/>
    <xf numFmtId="4" fontId="0" fillId="0" borderId="30" xfId="0" applyNumberFormat="1" applyBorder="1"/>
    <xf numFmtId="0" fontId="0" fillId="0" borderId="16" xfId="0" applyFont="1" applyBorder="1" applyAlignment="1"/>
    <xf numFmtId="0" fontId="0" fillId="24" borderId="16" xfId="0" applyFill="1" applyBorder="1"/>
    <xf numFmtId="0" fontId="17" fillId="16" borderId="31" xfId="0" applyFont="1" applyFill="1" applyBorder="1"/>
    <xf numFmtId="3" fontId="0" fillId="16" borderId="32" xfId="0" applyNumberFormat="1" applyFill="1" applyBorder="1" applyAlignment="1">
      <alignment horizontal="right"/>
    </xf>
    <xf numFmtId="4" fontId="0" fillId="27" borderId="13" xfId="0" applyNumberFormat="1" applyFill="1" applyBorder="1" applyAlignment="1">
      <alignment horizontal="center"/>
    </xf>
    <xf numFmtId="4" fontId="0" fillId="16" borderId="30" xfId="0" applyNumberFormat="1" applyFill="1" applyBorder="1"/>
    <xf numFmtId="0" fontId="17" fillId="16" borderId="33" xfId="0" applyFont="1" applyFill="1" applyBorder="1"/>
    <xf numFmtId="0" fontId="17" fillId="0" borderId="34" xfId="0" applyFont="1" applyFill="1" applyBorder="1" applyAlignment="1">
      <alignment horizontal="center"/>
    </xf>
    <xf numFmtId="0" fontId="17" fillId="0" borderId="35" xfId="0" applyFont="1" applyFill="1" applyBorder="1" applyAlignment="1">
      <alignment horizontal="center"/>
    </xf>
    <xf numFmtId="0" fontId="17" fillId="24" borderId="15" xfId="0" applyFont="1" applyFill="1" applyBorder="1"/>
    <xf numFmtId="4" fontId="0" fillId="0" borderId="16" xfId="0" applyNumberFormat="1" applyBorder="1" applyAlignment="1">
      <alignment horizontal="center"/>
    </xf>
    <xf numFmtId="0" fontId="0" fillId="16" borderId="18" xfId="0" applyFill="1" applyBorder="1" applyAlignment="1">
      <alignment horizontal="center"/>
    </xf>
    <xf numFmtId="4" fontId="0" fillId="16" borderId="16" xfId="0" applyNumberFormat="1" applyFill="1" applyBorder="1" applyAlignment="1">
      <alignment horizontal="center"/>
    </xf>
    <xf numFmtId="4" fontId="0" fillId="16" borderId="16" xfId="0" applyNumberFormat="1" applyFill="1" applyBorder="1" applyAlignment="1">
      <alignment horizontal="right"/>
    </xf>
    <xf numFmtId="0" fontId="0" fillId="16" borderId="16" xfId="0" applyFill="1" applyBorder="1" applyAlignment="1">
      <alignment horizontal="right"/>
    </xf>
    <xf numFmtId="0" fontId="0" fillId="16" borderId="21" xfId="0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16" borderId="30" xfId="0" applyNumberFormat="1" applyFont="1" applyFill="1" applyBorder="1"/>
    <xf numFmtId="0" fontId="17" fillId="0" borderId="36" xfId="0" applyFon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21" fillId="19" borderId="0" xfId="0" applyNumberFormat="1" applyFont="1" applyFill="1" applyAlignment="1">
      <alignment horizontal="center"/>
    </xf>
    <xf numFmtId="4" fontId="22" fillId="0" borderId="0" xfId="0" applyNumberFormat="1" applyFont="1"/>
    <xf numFmtId="4" fontId="23" fillId="0" borderId="0" xfId="0" applyNumberFormat="1" applyFont="1" applyFill="1"/>
    <xf numFmtId="4" fontId="24" fillId="0" borderId="0" xfId="0" applyNumberFormat="1" applyFont="1" applyFill="1"/>
    <xf numFmtId="4" fontId="25" fillId="0" borderId="0" xfId="0" applyNumberFormat="1" applyFont="1"/>
    <xf numFmtId="4" fontId="26" fillId="0" borderId="0" xfId="0" applyNumberFormat="1" applyFont="1"/>
    <xf numFmtId="4" fontId="26" fillId="25" borderId="0" xfId="0" applyNumberFormat="1" applyFont="1" applyFill="1" applyAlignment="1">
      <alignment horizontal="center"/>
    </xf>
    <xf numFmtId="4" fontId="26" fillId="0" borderId="16" xfId="0" applyNumberFormat="1" applyFont="1" applyBorder="1" applyAlignment="1">
      <alignment horizontal="center"/>
    </xf>
    <xf numFmtId="4" fontId="0" fillId="0" borderId="15" xfId="0" applyNumberFormat="1" applyBorder="1"/>
    <xf numFmtId="4" fontId="25" fillId="0" borderId="16" xfId="0" applyNumberFormat="1" applyFont="1" applyBorder="1" applyAlignment="1">
      <alignment horizontal="center"/>
    </xf>
    <xf numFmtId="4" fontId="26" fillId="0" borderId="0" xfId="0" applyNumberFormat="1" applyFont="1" applyAlignment="1">
      <alignment horizontal="center"/>
    </xf>
    <xf numFmtId="4" fontId="17" fillId="0" borderId="0" xfId="0" applyNumberFormat="1" applyFont="1"/>
    <xf numFmtId="4" fontId="26" fillId="0" borderId="16" xfId="0" applyNumberFormat="1" applyFont="1" applyBorder="1"/>
    <xf numFmtId="4" fontId="27" fillId="0" borderId="37" xfId="0" applyNumberFormat="1" applyFont="1" applyBorder="1"/>
    <xf numFmtId="4" fontId="25" fillId="0" borderId="37" xfId="0" applyNumberFormat="1" applyFont="1" applyBorder="1"/>
    <xf numFmtId="4" fontId="26" fillId="0" borderId="0" xfId="0" applyNumberFormat="1" applyFont="1" applyFill="1"/>
    <xf numFmtId="4" fontId="25" fillId="0" borderId="0" xfId="0" applyNumberFormat="1" applyFont="1" applyFill="1"/>
    <xf numFmtId="4" fontId="0" fillId="0" borderId="0" xfId="0" applyNumberFormat="1" applyFill="1"/>
    <xf numFmtId="3" fontId="25" fillId="0" borderId="16" xfId="0" applyNumberFormat="1" applyFont="1" applyBorder="1" applyAlignment="1">
      <alignment horizontal="center"/>
    </xf>
    <xf numFmtId="3" fontId="26" fillId="0" borderId="16" xfId="0" applyNumberFormat="1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6" fillId="0" borderId="16" xfId="0" applyNumberFormat="1" applyFont="1" applyFill="1" applyBorder="1" applyAlignment="1">
      <alignment horizontal="center"/>
    </xf>
    <xf numFmtId="0" fontId="25" fillId="0" borderId="0" xfId="0" applyFont="1"/>
    <xf numFmtId="3" fontId="25" fillId="0" borderId="0" xfId="0" applyNumberFormat="1" applyFont="1" applyAlignment="1">
      <alignment horizontal="center"/>
    </xf>
    <xf numFmtId="3" fontId="26" fillId="0" borderId="0" xfId="0" applyNumberFormat="1" applyFont="1" applyFill="1" applyAlignment="1">
      <alignment horizontal="center"/>
    </xf>
    <xf numFmtId="3" fontId="25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4" fontId="17" fillId="0" borderId="0" xfId="0" applyNumberFormat="1" applyFont="1" applyAlignment="1">
      <alignment horizontal="center"/>
    </xf>
    <xf numFmtId="4" fontId="19" fillId="28" borderId="41" xfId="0" applyNumberFormat="1" applyFont="1" applyFill="1" applyBorder="1"/>
    <xf numFmtId="4" fontId="19" fillId="0" borderId="41" xfId="0" applyNumberFormat="1" applyFont="1" applyBorder="1"/>
    <xf numFmtId="4" fontId="19" fillId="29" borderId="41" xfId="0" applyNumberFormat="1" applyFont="1" applyFill="1" applyBorder="1"/>
    <xf numFmtId="0" fontId="19" fillId="0" borderId="42" xfId="0" applyFont="1" applyBorder="1"/>
    <xf numFmtId="4" fontId="19" fillId="0" borderId="42" xfId="0" applyNumberFormat="1" applyFont="1" applyBorder="1"/>
    <xf numFmtId="4" fontId="19" fillId="29" borderId="42" xfId="0" applyNumberFormat="1" applyFont="1" applyFill="1" applyBorder="1"/>
    <xf numFmtId="4" fontId="19" fillId="28" borderId="42" xfId="0" applyNumberFormat="1" applyFont="1" applyFill="1" applyBorder="1"/>
    <xf numFmtId="4" fontId="19" fillId="30" borderId="42" xfId="0" applyNumberFormat="1" applyFont="1" applyFill="1" applyBorder="1"/>
    <xf numFmtId="0" fontId="19" fillId="30" borderId="42" xfId="0" applyFont="1" applyFill="1" applyBorder="1"/>
    <xf numFmtId="4" fontId="19" fillId="30" borderId="43" xfId="0" applyNumberFormat="1" applyFont="1" applyFill="1" applyBorder="1"/>
    <xf numFmtId="4" fontId="19" fillId="28" borderId="43" xfId="0" applyNumberFormat="1" applyFont="1" applyFill="1" applyBorder="1"/>
    <xf numFmtId="0" fontId="17" fillId="0" borderId="33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4" fontId="26" fillId="25" borderId="37" xfId="0" applyNumberFormat="1" applyFont="1" applyFill="1" applyBorder="1" applyAlignment="1">
      <alignment horizontal="center"/>
    </xf>
    <xf numFmtId="4" fontId="26" fillId="25" borderId="16" xfId="0" applyNumberFormat="1" applyFont="1" applyFill="1" applyBorder="1" applyAlignment="1">
      <alignment horizontal="center"/>
    </xf>
    <xf numFmtId="4" fontId="26" fillId="0" borderId="16" xfId="0" applyNumberFormat="1" applyFont="1" applyBorder="1" applyAlignment="1">
      <alignment horizontal="center"/>
    </xf>
    <xf numFmtId="4" fontId="26" fillId="0" borderId="40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 1" xfId="32" xr:uid="{00000000-0005-0000-0000-00001F000000}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2B2B2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144780</xdr:rowOff>
    </xdr:from>
    <xdr:to>
      <xdr:col>4</xdr:col>
      <xdr:colOff>304800</xdr:colOff>
      <xdr:row>4</xdr:row>
      <xdr:rowOff>91440</xdr:rowOff>
    </xdr:to>
    <xdr:pic>
      <xdr:nvPicPr>
        <xdr:cNvPr id="1036" name="Picture 1">
          <a:extLst>
            <a:ext uri="{FF2B5EF4-FFF2-40B4-BE49-F238E27FC236}">
              <a16:creationId xmlns:a16="http://schemas.microsoft.com/office/drawing/2014/main" id="{FD524F87-1110-4459-AB78-23EF180A0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12420"/>
          <a:ext cx="2796540" cy="4495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5</xdr:col>
      <xdr:colOff>304800</xdr:colOff>
      <xdr:row>4</xdr:row>
      <xdr:rowOff>91440</xdr:rowOff>
    </xdr:to>
    <xdr:pic>
      <xdr:nvPicPr>
        <xdr:cNvPr id="2060" name="Picture 1">
          <a:extLst>
            <a:ext uri="{FF2B5EF4-FFF2-40B4-BE49-F238E27FC236}">
              <a16:creationId xmlns:a16="http://schemas.microsoft.com/office/drawing/2014/main" id="{FA239136-5FDF-417D-95D1-45194976B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941320" cy="6248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3117" name="Picture 1">
          <a:extLst>
            <a:ext uri="{FF2B5EF4-FFF2-40B4-BE49-F238E27FC236}">
              <a16:creationId xmlns:a16="http://schemas.microsoft.com/office/drawing/2014/main" id="{04F228E9-F1CD-4A2A-8067-AD70F1C8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617220</xdr:colOff>
      <xdr:row>20</xdr:row>
      <xdr:rowOff>99060</xdr:rowOff>
    </xdr:from>
    <xdr:to>
      <xdr:col>2</xdr:col>
      <xdr:colOff>716280</xdr:colOff>
      <xdr:row>21</xdr:row>
      <xdr:rowOff>121920</xdr:rowOff>
    </xdr:to>
    <xdr:sp macro="" textlink="">
      <xdr:nvSpPr>
        <xdr:cNvPr id="3118" name="Text Box 147">
          <a:extLst>
            <a:ext uri="{FF2B5EF4-FFF2-40B4-BE49-F238E27FC236}">
              <a16:creationId xmlns:a16="http://schemas.microsoft.com/office/drawing/2014/main" id="{135FF7A3-E561-4B61-A3B7-2CBD12743BF5}"/>
            </a:ext>
          </a:extLst>
        </xdr:cNvPr>
        <xdr:cNvSpPr txBox="1">
          <a:spLocks noChangeArrowheads="1"/>
        </xdr:cNvSpPr>
      </xdr:nvSpPr>
      <xdr:spPr bwMode="auto">
        <a:xfrm>
          <a:off x="1706880" y="3451860"/>
          <a:ext cx="9906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617220</xdr:colOff>
      <xdr:row>21</xdr:row>
      <xdr:rowOff>99060</xdr:rowOff>
    </xdr:from>
    <xdr:to>
      <xdr:col>2</xdr:col>
      <xdr:colOff>716280</xdr:colOff>
      <xdr:row>22</xdr:row>
      <xdr:rowOff>121920</xdr:rowOff>
    </xdr:to>
    <xdr:sp macro="" textlink="">
      <xdr:nvSpPr>
        <xdr:cNvPr id="3119" name="Text Box 148">
          <a:extLst>
            <a:ext uri="{FF2B5EF4-FFF2-40B4-BE49-F238E27FC236}">
              <a16:creationId xmlns:a16="http://schemas.microsoft.com/office/drawing/2014/main" id="{B9096ADA-1DAF-41B4-9E3A-2D59557BA59E}"/>
            </a:ext>
          </a:extLst>
        </xdr:cNvPr>
        <xdr:cNvSpPr txBox="1">
          <a:spLocks noChangeArrowheads="1"/>
        </xdr:cNvSpPr>
      </xdr:nvSpPr>
      <xdr:spPr bwMode="auto">
        <a:xfrm>
          <a:off x="1706880" y="3619500"/>
          <a:ext cx="9906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617220</xdr:colOff>
      <xdr:row>21</xdr:row>
      <xdr:rowOff>99060</xdr:rowOff>
    </xdr:from>
    <xdr:to>
      <xdr:col>2</xdr:col>
      <xdr:colOff>716280</xdr:colOff>
      <xdr:row>22</xdr:row>
      <xdr:rowOff>121920</xdr:rowOff>
    </xdr:to>
    <xdr:sp macro="" textlink="">
      <xdr:nvSpPr>
        <xdr:cNvPr id="3120" name="Text Box 149">
          <a:extLst>
            <a:ext uri="{FF2B5EF4-FFF2-40B4-BE49-F238E27FC236}">
              <a16:creationId xmlns:a16="http://schemas.microsoft.com/office/drawing/2014/main" id="{BD4EA77E-719D-41DB-A99A-CB3160A7F9A4}"/>
            </a:ext>
          </a:extLst>
        </xdr:cNvPr>
        <xdr:cNvSpPr txBox="1">
          <a:spLocks noChangeArrowheads="1"/>
        </xdr:cNvSpPr>
      </xdr:nvSpPr>
      <xdr:spPr bwMode="auto">
        <a:xfrm>
          <a:off x="1706880" y="3619500"/>
          <a:ext cx="9906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4119" name="Picture 1">
          <a:extLst>
            <a:ext uri="{FF2B5EF4-FFF2-40B4-BE49-F238E27FC236}">
              <a16:creationId xmlns:a16="http://schemas.microsoft.com/office/drawing/2014/main" id="{A47642F9-BA3E-4102-9F31-CB336A42D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4120" name="Picture 2">
          <a:extLst>
            <a:ext uri="{FF2B5EF4-FFF2-40B4-BE49-F238E27FC236}">
              <a16:creationId xmlns:a16="http://schemas.microsoft.com/office/drawing/2014/main" id="{A24E17EF-4B90-41C1-AE51-9A5F4410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5154" name="Picture 1">
          <a:extLst>
            <a:ext uri="{FF2B5EF4-FFF2-40B4-BE49-F238E27FC236}">
              <a16:creationId xmlns:a16="http://schemas.microsoft.com/office/drawing/2014/main" id="{AD5DDB3C-32F5-4288-B6E1-C00BBF796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5155" name="Picture 2">
          <a:extLst>
            <a:ext uri="{FF2B5EF4-FFF2-40B4-BE49-F238E27FC236}">
              <a16:creationId xmlns:a16="http://schemas.microsoft.com/office/drawing/2014/main" id="{1A6217EF-1714-4E9E-80D9-BD72DDA33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5156" name="Picture 3">
          <a:extLst>
            <a:ext uri="{FF2B5EF4-FFF2-40B4-BE49-F238E27FC236}">
              <a16:creationId xmlns:a16="http://schemas.microsoft.com/office/drawing/2014/main" id="{D7F9E0D2-7927-44F8-8D53-5703990AC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6178" name="Picture 1">
          <a:extLst>
            <a:ext uri="{FF2B5EF4-FFF2-40B4-BE49-F238E27FC236}">
              <a16:creationId xmlns:a16="http://schemas.microsoft.com/office/drawing/2014/main" id="{C7612A25-BA8D-4435-BBF1-BFC8D704B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6179" name="Picture 2">
          <a:extLst>
            <a:ext uri="{FF2B5EF4-FFF2-40B4-BE49-F238E27FC236}">
              <a16:creationId xmlns:a16="http://schemas.microsoft.com/office/drawing/2014/main" id="{9CBA6288-3232-47AE-A3B8-2381409BC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6180" name="Picture 3">
          <a:extLst>
            <a:ext uri="{FF2B5EF4-FFF2-40B4-BE49-F238E27FC236}">
              <a16:creationId xmlns:a16="http://schemas.microsoft.com/office/drawing/2014/main" id="{722F2CCD-DA52-48C7-9046-8A6237F53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7213" name="Picture 1">
          <a:extLst>
            <a:ext uri="{FF2B5EF4-FFF2-40B4-BE49-F238E27FC236}">
              <a16:creationId xmlns:a16="http://schemas.microsoft.com/office/drawing/2014/main" id="{41A22253-82A7-4751-8605-0C4932F0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7214" name="Picture 2">
          <a:extLst>
            <a:ext uri="{FF2B5EF4-FFF2-40B4-BE49-F238E27FC236}">
              <a16:creationId xmlns:a16="http://schemas.microsoft.com/office/drawing/2014/main" id="{A506E301-E75E-489D-92DC-ADD6E6D51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7215" name="Picture 3">
          <a:extLst>
            <a:ext uri="{FF2B5EF4-FFF2-40B4-BE49-F238E27FC236}">
              <a16:creationId xmlns:a16="http://schemas.microsoft.com/office/drawing/2014/main" id="{B8E1EC3E-6B2A-451C-BF16-A3A96C801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7216" name="Picture 4">
          <a:extLst>
            <a:ext uri="{FF2B5EF4-FFF2-40B4-BE49-F238E27FC236}">
              <a16:creationId xmlns:a16="http://schemas.microsoft.com/office/drawing/2014/main" id="{611BE0E2-FD82-4BC9-9507-20876167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48" name="Picture 1">
          <a:extLst>
            <a:ext uri="{FF2B5EF4-FFF2-40B4-BE49-F238E27FC236}">
              <a16:creationId xmlns:a16="http://schemas.microsoft.com/office/drawing/2014/main" id="{857C7A7A-04AA-4BF1-BE6F-293B57CE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49" name="Picture 2">
          <a:extLst>
            <a:ext uri="{FF2B5EF4-FFF2-40B4-BE49-F238E27FC236}">
              <a16:creationId xmlns:a16="http://schemas.microsoft.com/office/drawing/2014/main" id="{301F478C-B435-4B48-BF67-43D140ABE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50" name="Picture 3">
          <a:extLst>
            <a:ext uri="{FF2B5EF4-FFF2-40B4-BE49-F238E27FC236}">
              <a16:creationId xmlns:a16="http://schemas.microsoft.com/office/drawing/2014/main" id="{AEED16CB-5EDB-496C-8B1C-4DC06E17F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51" name="Picture 4">
          <a:extLst>
            <a:ext uri="{FF2B5EF4-FFF2-40B4-BE49-F238E27FC236}">
              <a16:creationId xmlns:a16="http://schemas.microsoft.com/office/drawing/2014/main" id="{8809AE54-DF2E-4766-A853-5ACF9CC06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8252" name="Picture 5">
          <a:extLst>
            <a:ext uri="{FF2B5EF4-FFF2-40B4-BE49-F238E27FC236}">
              <a16:creationId xmlns:a16="http://schemas.microsoft.com/office/drawing/2014/main" id="{609220C0-136A-4305-AE4A-3C5A29B4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83" name="Picture 1">
          <a:extLst>
            <a:ext uri="{FF2B5EF4-FFF2-40B4-BE49-F238E27FC236}">
              <a16:creationId xmlns:a16="http://schemas.microsoft.com/office/drawing/2014/main" id="{5756BC6E-135B-426C-A573-AD9A6B53D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84" name="Picture 2">
          <a:extLst>
            <a:ext uri="{FF2B5EF4-FFF2-40B4-BE49-F238E27FC236}">
              <a16:creationId xmlns:a16="http://schemas.microsoft.com/office/drawing/2014/main" id="{A5012727-84D5-46E6-81B9-B36866076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85" name="Picture 3">
          <a:extLst>
            <a:ext uri="{FF2B5EF4-FFF2-40B4-BE49-F238E27FC236}">
              <a16:creationId xmlns:a16="http://schemas.microsoft.com/office/drawing/2014/main" id="{CF6BA2FF-68EB-4DE8-B18C-42C12E288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86" name="Picture 4">
          <a:extLst>
            <a:ext uri="{FF2B5EF4-FFF2-40B4-BE49-F238E27FC236}">
              <a16:creationId xmlns:a16="http://schemas.microsoft.com/office/drawing/2014/main" id="{9554F56C-ADC3-4FAB-AC3E-54D5ADAB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87" name="Picture 5">
          <a:extLst>
            <a:ext uri="{FF2B5EF4-FFF2-40B4-BE49-F238E27FC236}">
              <a16:creationId xmlns:a16="http://schemas.microsoft.com/office/drawing/2014/main" id="{40D41D22-E632-4EE8-94FA-6ECD7E747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60960</xdr:rowOff>
    </xdr:to>
    <xdr:pic>
      <xdr:nvPicPr>
        <xdr:cNvPr id="9288" name="Picture 6">
          <a:extLst>
            <a:ext uri="{FF2B5EF4-FFF2-40B4-BE49-F238E27FC236}">
              <a16:creationId xmlns:a16="http://schemas.microsoft.com/office/drawing/2014/main" id="{D71F3255-E439-46EC-8F96-401131A1A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26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39"/>
  <sheetViews>
    <sheetView zoomScale="75" zoomScaleNormal="75" workbookViewId="0">
      <pane xSplit="4" topLeftCell="E1" activePane="topRight" state="frozen"/>
      <selection pane="topRight" activeCell="I12" sqref="I12"/>
    </sheetView>
  </sheetViews>
  <sheetFormatPr baseColWidth="10" defaultColWidth="11" defaultRowHeight="13.2" x14ac:dyDescent="0.25"/>
  <cols>
    <col min="1" max="1" width="3.44140625" customWidth="1"/>
    <col min="2" max="2" width="15.44140625" customWidth="1"/>
    <col min="3" max="3" width="11.5546875" customWidth="1"/>
    <col min="4" max="4" width="11" customWidth="1"/>
    <col min="5" max="5" width="5.33203125" customWidth="1"/>
    <col min="6" max="6" width="13.33203125" customWidth="1"/>
    <col min="7" max="7" width="7.44140625" customWidth="1"/>
    <col min="8" max="8" width="13.88671875" customWidth="1"/>
    <col min="9" max="9" width="12.44140625" customWidth="1"/>
    <col min="10" max="11" width="12.33203125" customWidth="1"/>
    <col min="12" max="12" width="12.44140625" customWidth="1"/>
    <col min="13" max="13" width="12.33203125" customWidth="1"/>
    <col min="14" max="15" width="12.109375" customWidth="1"/>
    <col min="16" max="16" width="12.88671875" customWidth="1"/>
    <col min="17" max="17" width="13.33203125" customWidth="1"/>
    <col min="18" max="18" width="13.109375" customWidth="1"/>
    <col min="19" max="19" width="12" customWidth="1"/>
    <col min="20" max="20" width="11.33203125" customWidth="1"/>
    <col min="21" max="21" width="12.44140625" customWidth="1"/>
    <col min="22" max="22" width="12.5546875" customWidth="1"/>
    <col min="23" max="23" width="11.5546875" customWidth="1"/>
    <col min="24" max="24" width="12.5546875" customWidth="1"/>
    <col min="25" max="26" width="12.109375" customWidth="1"/>
    <col min="27" max="27" width="12.88671875" customWidth="1"/>
    <col min="28" max="28" width="13" customWidth="1"/>
    <col min="29" max="29" width="12.33203125" customWidth="1"/>
    <col min="30" max="30" width="13.109375" customWidth="1"/>
    <col min="31" max="31" width="12" customWidth="1"/>
    <col min="32" max="32" width="13.6640625" customWidth="1"/>
    <col min="33" max="33" width="14.44140625" customWidth="1"/>
    <col min="34" max="34" width="13.6640625" customWidth="1"/>
  </cols>
  <sheetData>
    <row r="2" spans="2:34" x14ac:dyDescent="0.25">
      <c r="L2" s="1"/>
      <c r="M2" s="1"/>
    </row>
    <row r="3" spans="2:34" x14ac:dyDescent="0.25">
      <c r="L3" s="1"/>
      <c r="M3" s="1"/>
    </row>
    <row r="7" spans="2:34" x14ac:dyDescent="0.25">
      <c r="E7" s="159" t="s">
        <v>0</v>
      </c>
      <c r="F7" s="159"/>
      <c r="G7" s="159"/>
      <c r="H7" s="159"/>
      <c r="I7" s="159" t="s">
        <v>1</v>
      </c>
      <c r="J7" s="159"/>
      <c r="K7" s="159" t="s">
        <v>2</v>
      </c>
      <c r="L7" s="159"/>
      <c r="M7" s="159" t="s">
        <v>3</v>
      </c>
      <c r="N7" s="159"/>
      <c r="O7" s="159" t="s">
        <v>4</v>
      </c>
      <c r="P7" s="159"/>
      <c r="Q7" s="159" t="s">
        <v>5</v>
      </c>
      <c r="R7" s="159"/>
      <c r="S7" s="159" t="s">
        <v>6</v>
      </c>
      <c r="T7" s="159"/>
      <c r="U7" s="159" t="s">
        <v>7</v>
      </c>
      <c r="V7" s="159"/>
      <c r="W7" s="159" t="s">
        <v>8</v>
      </c>
      <c r="X7" s="159"/>
      <c r="Y7" s="159" t="s">
        <v>9</v>
      </c>
      <c r="Z7" s="159"/>
      <c r="AA7" s="159" t="s">
        <v>10</v>
      </c>
      <c r="AB7" s="159"/>
      <c r="AC7" s="159" t="s">
        <v>11</v>
      </c>
      <c r="AD7" s="159"/>
      <c r="AE7" s="159" t="s">
        <v>12</v>
      </c>
      <c r="AF7" s="159"/>
      <c r="AG7" s="159" t="s">
        <v>13</v>
      </c>
      <c r="AH7" s="159"/>
    </row>
    <row r="8" spans="2:34" x14ac:dyDescent="0.25">
      <c r="B8" s="2" t="s">
        <v>14</v>
      </c>
      <c r="C8" s="3" t="s">
        <v>15</v>
      </c>
      <c r="D8" s="3" t="s">
        <v>16</v>
      </c>
      <c r="E8" s="160" t="s">
        <v>17</v>
      </c>
      <c r="F8" s="160"/>
      <c r="G8" s="161" t="s">
        <v>18</v>
      </c>
      <c r="H8" s="161"/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  <c r="AG8" s="4" t="s">
        <v>19</v>
      </c>
      <c r="AH8" s="2" t="s">
        <v>20</v>
      </c>
    </row>
    <row r="9" spans="2:34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7" t="s">
        <v>24</v>
      </c>
      <c r="H9" s="8" t="s">
        <v>25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11" t="s">
        <v>26</v>
      </c>
      <c r="P9" s="12" t="s">
        <v>27</v>
      </c>
      <c r="Q9" s="9" t="s">
        <v>26</v>
      </c>
      <c r="R9" s="10" t="s">
        <v>27</v>
      </c>
      <c r="S9" s="11" t="s">
        <v>26</v>
      </c>
      <c r="T9" s="12" t="s">
        <v>27</v>
      </c>
      <c r="U9" s="11" t="s">
        <v>26</v>
      </c>
      <c r="V9" s="12" t="s">
        <v>27</v>
      </c>
      <c r="W9" s="11" t="s">
        <v>26</v>
      </c>
      <c r="X9" s="12" t="s">
        <v>27</v>
      </c>
      <c r="Y9" s="11" t="s">
        <v>26</v>
      </c>
      <c r="Z9" s="12" t="s">
        <v>27</v>
      </c>
      <c r="AA9" s="11" t="s">
        <v>26</v>
      </c>
      <c r="AB9" s="12" t="s">
        <v>27</v>
      </c>
      <c r="AC9" s="11" t="s">
        <v>26</v>
      </c>
      <c r="AD9" s="12" t="s">
        <v>27</v>
      </c>
      <c r="AE9" s="11" t="s">
        <v>26</v>
      </c>
      <c r="AF9" s="12" t="s">
        <v>27</v>
      </c>
      <c r="AG9" s="9" t="s">
        <v>26</v>
      </c>
      <c r="AH9" s="12" t="s">
        <v>27</v>
      </c>
    </row>
    <row r="10" spans="2:34" x14ac:dyDescent="0.25">
      <c r="B10" s="13" t="s">
        <v>28</v>
      </c>
      <c r="C10" s="14">
        <f t="shared" ref="C10:C28" si="0">+D10*12</f>
        <v>46368</v>
      </c>
      <c r="D10" s="15">
        <v>3864</v>
      </c>
      <c r="E10" s="16">
        <v>4</v>
      </c>
      <c r="F10" s="17">
        <f t="shared" ref="F10:F28" si="1">(2260)*E10</f>
        <v>9040</v>
      </c>
      <c r="G10" s="18">
        <v>3</v>
      </c>
      <c r="H10" s="17">
        <f t="shared" ref="H10:H28" si="2">(4910)*G10</f>
        <v>14730</v>
      </c>
      <c r="I10" s="148">
        <v>1000</v>
      </c>
      <c r="J10" s="148">
        <v>2000</v>
      </c>
      <c r="K10" s="149"/>
      <c r="L10" s="149"/>
      <c r="M10" s="150">
        <v>2000</v>
      </c>
      <c r="N10" s="150">
        <v>3000</v>
      </c>
      <c r="O10" s="151"/>
      <c r="P10" s="151"/>
      <c r="Q10" s="148">
        <v>1000</v>
      </c>
      <c r="R10" s="148">
        <v>2000</v>
      </c>
      <c r="S10" s="152"/>
      <c r="T10" s="152"/>
      <c r="U10" s="153">
        <v>2000</v>
      </c>
      <c r="V10" s="153">
        <v>3000</v>
      </c>
      <c r="W10" s="152"/>
      <c r="X10" s="152"/>
      <c r="Y10" s="154">
        <v>1000</v>
      </c>
      <c r="Z10" s="154">
        <v>2000</v>
      </c>
      <c r="AA10" s="152"/>
      <c r="AB10" s="152"/>
      <c r="AC10" s="153">
        <v>2000</v>
      </c>
      <c r="AD10" s="153">
        <v>3000</v>
      </c>
      <c r="AE10" s="154">
        <v>1000</v>
      </c>
      <c r="AF10" s="154">
        <v>2000</v>
      </c>
      <c r="AG10" s="22">
        <f t="shared" ref="AG10:AG28" si="3">I10+K10+M10+O10+Q10+S10+U10+W10+Y10+AA10+AC10+AE10</f>
        <v>10000</v>
      </c>
      <c r="AH10" s="23">
        <f t="shared" ref="AH10:AH28" si="4">SUM(J10+L10+N10+P10+R10+T10+V10+X10+Z10+AB10+AD10+AF10)</f>
        <v>17000</v>
      </c>
    </row>
    <row r="11" spans="2:34" x14ac:dyDescent="0.25">
      <c r="B11" s="24" t="s">
        <v>29</v>
      </c>
      <c r="C11" s="14">
        <f t="shared" si="0"/>
        <v>36612</v>
      </c>
      <c r="D11" s="25">
        <v>3051</v>
      </c>
      <c r="E11" s="26">
        <v>3</v>
      </c>
      <c r="F11" s="17">
        <f t="shared" si="1"/>
        <v>6780</v>
      </c>
      <c r="G11" s="27">
        <v>3</v>
      </c>
      <c r="H11" s="17">
        <f t="shared" si="2"/>
        <v>14730</v>
      </c>
      <c r="I11" s="150">
        <v>2000</v>
      </c>
      <c r="J11" s="150">
        <v>3000</v>
      </c>
      <c r="K11" s="151"/>
      <c r="L11" s="151"/>
      <c r="M11" s="149"/>
      <c r="N11" s="149"/>
      <c r="O11" s="148">
        <v>1000</v>
      </c>
      <c r="P11" s="148">
        <v>2000</v>
      </c>
      <c r="Q11" s="149"/>
      <c r="R11" s="149"/>
      <c r="S11" s="151"/>
      <c r="T11" s="151"/>
      <c r="U11" s="153">
        <v>2000</v>
      </c>
      <c r="V11" s="153">
        <v>3000</v>
      </c>
      <c r="W11" s="151"/>
      <c r="X11" s="151"/>
      <c r="Y11" s="152"/>
      <c r="Z11" s="152"/>
      <c r="AA11" s="154">
        <v>1000</v>
      </c>
      <c r="AB11" s="154">
        <v>2000</v>
      </c>
      <c r="AC11" s="152"/>
      <c r="AD11" s="152"/>
      <c r="AE11" s="153">
        <v>2000</v>
      </c>
      <c r="AF11" s="153">
        <v>3000</v>
      </c>
      <c r="AG11" s="22">
        <f t="shared" si="3"/>
        <v>8000</v>
      </c>
      <c r="AH11" s="23">
        <f t="shared" si="4"/>
        <v>13000</v>
      </c>
    </row>
    <row r="12" spans="2:34" x14ac:dyDescent="0.25">
      <c r="B12" s="28" t="s">
        <v>30</v>
      </c>
      <c r="C12" s="14">
        <f t="shared" si="0"/>
        <v>37440</v>
      </c>
      <c r="D12" s="15">
        <v>3120</v>
      </c>
      <c r="E12" s="29">
        <v>3</v>
      </c>
      <c r="F12" s="17">
        <f t="shared" si="1"/>
        <v>6780</v>
      </c>
      <c r="G12" s="30">
        <v>3</v>
      </c>
      <c r="H12" s="17">
        <f t="shared" si="2"/>
        <v>14730</v>
      </c>
      <c r="I12" s="154">
        <v>1000</v>
      </c>
      <c r="J12" s="154">
        <v>2000</v>
      </c>
      <c r="K12" s="152"/>
      <c r="L12" s="152"/>
      <c r="M12" s="153">
        <v>2000</v>
      </c>
      <c r="N12" s="153">
        <v>3000</v>
      </c>
      <c r="O12" s="152"/>
      <c r="P12" s="152"/>
      <c r="Q12" s="154">
        <v>1000</v>
      </c>
      <c r="R12" s="154">
        <v>2000</v>
      </c>
      <c r="S12" s="152"/>
      <c r="T12" s="152"/>
      <c r="U12" s="153">
        <v>2000</v>
      </c>
      <c r="V12" s="153">
        <v>3000</v>
      </c>
      <c r="W12" s="152"/>
      <c r="X12" s="152"/>
      <c r="Y12" s="154">
        <v>1000</v>
      </c>
      <c r="Z12" s="154">
        <v>2000</v>
      </c>
      <c r="AA12" s="152"/>
      <c r="AB12" s="152"/>
      <c r="AC12" s="153">
        <v>2000</v>
      </c>
      <c r="AD12" s="153">
        <v>3000</v>
      </c>
      <c r="AE12" s="152"/>
      <c r="AF12" s="152"/>
      <c r="AG12" s="22">
        <f t="shared" si="3"/>
        <v>9000</v>
      </c>
      <c r="AH12" s="23">
        <f t="shared" si="4"/>
        <v>15000</v>
      </c>
    </row>
    <row r="13" spans="2:34" s="31" customFormat="1" x14ac:dyDescent="0.25">
      <c r="B13" s="32" t="s">
        <v>31</v>
      </c>
      <c r="C13" s="14">
        <f t="shared" si="0"/>
        <v>73116</v>
      </c>
      <c r="D13" s="33">
        <v>6093</v>
      </c>
      <c r="E13" s="34">
        <v>5</v>
      </c>
      <c r="F13" s="17">
        <f t="shared" si="1"/>
        <v>11300</v>
      </c>
      <c r="G13" s="35">
        <v>6</v>
      </c>
      <c r="H13" s="17">
        <f t="shared" si="2"/>
        <v>29460</v>
      </c>
      <c r="I13" s="153">
        <v>2000</v>
      </c>
      <c r="J13" s="153">
        <v>3000</v>
      </c>
      <c r="K13" s="154">
        <v>0</v>
      </c>
      <c r="L13" s="154">
        <v>0</v>
      </c>
      <c r="M13" s="153">
        <v>1500</v>
      </c>
      <c r="N13" s="153">
        <v>2410</v>
      </c>
      <c r="O13" s="148">
        <v>1400</v>
      </c>
      <c r="P13" s="148">
        <v>2200</v>
      </c>
      <c r="Q13" s="150">
        <v>0</v>
      </c>
      <c r="R13" s="150">
        <v>0</v>
      </c>
      <c r="S13" s="148">
        <v>1400</v>
      </c>
      <c r="T13" s="148">
        <v>1123</v>
      </c>
      <c r="U13" s="153">
        <v>2000</v>
      </c>
      <c r="V13" s="153">
        <v>2500</v>
      </c>
      <c r="W13" s="154">
        <v>1000</v>
      </c>
      <c r="X13" s="154">
        <v>2000</v>
      </c>
      <c r="Y13" s="153">
        <v>2000</v>
      </c>
      <c r="Z13" s="153">
        <v>2500</v>
      </c>
      <c r="AA13" s="154">
        <v>1000</v>
      </c>
      <c r="AB13" s="154">
        <v>2000</v>
      </c>
      <c r="AC13" s="153">
        <v>2000</v>
      </c>
      <c r="AD13" s="153">
        <v>2500</v>
      </c>
      <c r="AE13" s="152"/>
      <c r="AF13" s="152"/>
      <c r="AG13" s="22">
        <f t="shared" si="3"/>
        <v>14300</v>
      </c>
      <c r="AH13" s="23">
        <f t="shared" si="4"/>
        <v>20233</v>
      </c>
    </row>
    <row r="14" spans="2:34" x14ac:dyDescent="0.25">
      <c r="B14" s="28" t="s">
        <v>32</v>
      </c>
      <c r="C14" s="14">
        <f t="shared" si="0"/>
        <v>59616</v>
      </c>
      <c r="D14" s="14">
        <v>4968</v>
      </c>
      <c r="E14" s="29">
        <v>4</v>
      </c>
      <c r="F14" s="17">
        <f t="shared" si="1"/>
        <v>9040</v>
      </c>
      <c r="G14" s="30">
        <v>5</v>
      </c>
      <c r="H14" s="17">
        <f t="shared" si="2"/>
        <v>24550</v>
      </c>
      <c r="I14" s="153">
        <v>2000</v>
      </c>
      <c r="J14" s="153">
        <v>3000</v>
      </c>
      <c r="K14" s="82"/>
      <c r="L14" s="82"/>
      <c r="M14" s="148">
        <v>1000</v>
      </c>
      <c r="N14" s="148">
        <v>2000</v>
      </c>
      <c r="O14" s="150">
        <v>2000</v>
      </c>
      <c r="P14" s="150">
        <v>0</v>
      </c>
      <c r="Q14" s="148">
        <v>1450</v>
      </c>
      <c r="R14" s="148">
        <v>1123</v>
      </c>
      <c r="S14" s="152"/>
      <c r="T14" s="152"/>
      <c r="U14" s="153">
        <v>2000</v>
      </c>
      <c r="V14" s="153">
        <v>2500</v>
      </c>
      <c r="W14" s="154">
        <v>1000</v>
      </c>
      <c r="X14" s="154">
        <v>2000</v>
      </c>
      <c r="Y14" s="153">
        <v>1000</v>
      </c>
      <c r="Z14" s="153">
        <v>10</v>
      </c>
      <c r="AA14" s="82"/>
      <c r="AB14" s="82"/>
      <c r="AC14" s="154">
        <v>1000</v>
      </c>
      <c r="AD14" s="154">
        <v>2000</v>
      </c>
      <c r="AE14" s="153">
        <v>2000</v>
      </c>
      <c r="AF14" s="153">
        <v>3000</v>
      </c>
      <c r="AG14" s="22">
        <f t="shared" si="3"/>
        <v>13450</v>
      </c>
      <c r="AH14" s="23">
        <f t="shared" si="4"/>
        <v>15633</v>
      </c>
    </row>
    <row r="15" spans="2:34" x14ac:dyDescent="0.25">
      <c r="B15" s="28" t="s">
        <v>33</v>
      </c>
      <c r="C15" s="14">
        <f t="shared" si="0"/>
        <v>34608</v>
      </c>
      <c r="D15" s="14">
        <v>2884</v>
      </c>
      <c r="E15" s="29">
        <v>3</v>
      </c>
      <c r="F15" s="17">
        <f t="shared" si="1"/>
        <v>6780</v>
      </c>
      <c r="G15" s="30">
        <v>3</v>
      </c>
      <c r="H15" s="17">
        <f t="shared" si="2"/>
        <v>14730</v>
      </c>
      <c r="I15" s="154">
        <v>1000</v>
      </c>
      <c r="J15" s="154">
        <v>2000</v>
      </c>
      <c r="K15" s="152"/>
      <c r="L15" s="152"/>
      <c r="M15" s="150">
        <v>2000</v>
      </c>
      <c r="N15" s="150">
        <v>3000</v>
      </c>
      <c r="O15" s="149"/>
      <c r="P15" s="149"/>
      <c r="Q15" s="154">
        <v>1000</v>
      </c>
      <c r="R15" s="154">
        <v>2000</v>
      </c>
      <c r="S15" s="152"/>
      <c r="T15" s="152"/>
      <c r="U15" s="153">
        <v>2000</v>
      </c>
      <c r="V15" s="153">
        <v>3000</v>
      </c>
      <c r="W15" s="152"/>
      <c r="X15" s="152"/>
      <c r="Y15" s="154">
        <v>1000</v>
      </c>
      <c r="Z15" s="154">
        <v>2000</v>
      </c>
      <c r="AA15" s="152"/>
      <c r="AB15" s="152"/>
      <c r="AC15" s="152"/>
      <c r="AD15" s="152"/>
      <c r="AE15" s="153">
        <v>2000</v>
      </c>
      <c r="AF15" s="153">
        <v>3000</v>
      </c>
      <c r="AG15" s="22">
        <f t="shared" si="3"/>
        <v>9000</v>
      </c>
      <c r="AH15" s="23">
        <f t="shared" si="4"/>
        <v>15000</v>
      </c>
    </row>
    <row r="16" spans="2:34" x14ac:dyDescent="0.25">
      <c r="B16" s="28" t="s">
        <v>34</v>
      </c>
      <c r="C16" s="14">
        <f t="shared" si="0"/>
        <v>33144</v>
      </c>
      <c r="D16" s="14">
        <v>2762</v>
      </c>
      <c r="E16" s="29">
        <v>3</v>
      </c>
      <c r="F16" s="17">
        <f t="shared" si="1"/>
        <v>6780</v>
      </c>
      <c r="G16" s="30">
        <v>2</v>
      </c>
      <c r="H16" s="17">
        <f t="shared" si="2"/>
        <v>9820</v>
      </c>
      <c r="I16" s="150">
        <v>2000</v>
      </c>
      <c r="J16" s="150">
        <v>3000</v>
      </c>
      <c r="K16" s="152"/>
      <c r="L16" s="152"/>
      <c r="M16" s="149"/>
      <c r="N16" s="149"/>
      <c r="O16" s="154">
        <v>1000</v>
      </c>
      <c r="P16" s="154">
        <v>2000</v>
      </c>
      <c r="Q16" s="149"/>
      <c r="R16" s="149"/>
      <c r="S16" s="152"/>
      <c r="T16" s="152"/>
      <c r="U16" s="153">
        <v>2000</v>
      </c>
      <c r="V16" s="153">
        <v>3000</v>
      </c>
      <c r="W16" s="152"/>
      <c r="X16" s="152"/>
      <c r="Y16" s="154">
        <v>1000</v>
      </c>
      <c r="Z16" s="154">
        <v>2000</v>
      </c>
      <c r="AA16" s="152"/>
      <c r="AB16" s="152"/>
      <c r="AC16" s="152"/>
      <c r="AD16" s="152"/>
      <c r="AE16" s="153">
        <v>2000</v>
      </c>
      <c r="AF16" s="153">
        <v>3000</v>
      </c>
      <c r="AG16" s="22">
        <f t="shared" si="3"/>
        <v>8000</v>
      </c>
      <c r="AH16" s="23">
        <f t="shared" si="4"/>
        <v>13000</v>
      </c>
    </row>
    <row r="17" spans="2:34" x14ac:dyDescent="0.25">
      <c r="B17" s="28" t="s">
        <v>35</v>
      </c>
      <c r="C17" s="14">
        <f t="shared" si="0"/>
        <v>34572</v>
      </c>
      <c r="D17" s="15">
        <v>2881</v>
      </c>
      <c r="E17" s="29">
        <v>3</v>
      </c>
      <c r="F17" s="17">
        <f t="shared" si="1"/>
        <v>6780</v>
      </c>
      <c r="G17" s="30">
        <v>2</v>
      </c>
      <c r="H17" s="17">
        <f t="shared" si="2"/>
        <v>9820</v>
      </c>
      <c r="I17" s="154">
        <v>1300</v>
      </c>
      <c r="J17" s="154">
        <v>1200</v>
      </c>
      <c r="K17" s="149"/>
      <c r="L17" s="149"/>
      <c r="M17" s="152"/>
      <c r="N17" s="152"/>
      <c r="O17" s="153">
        <v>2100</v>
      </c>
      <c r="P17" s="153">
        <v>1450</v>
      </c>
      <c r="Q17" s="149"/>
      <c r="R17" s="149"/>
      <c r="S17" s="152"/>
      <c r="T17" s="152"/>
      <c r="U17" s="154">
        <v>1300</v>
      </c>
      <c r="V17" s="154">
        <v>1200</v>
      </c>
      <c r="W17" s="152"/>
      <c r="X17" s="152"/>
      <c r="Y17" s="152"/>
      <c r="Z17" s="152"/>
      <c r="AA17" s="153">
        <v>2100</v>
      </c>
      <c r="AB17" s="153">
        <v>1460</v>
      </c>
      <c r="AC17" s="152"/>
      <c r="AD17" s="152"/>
      <c r="AE17" s="154">
        <v>1300</v>
      </c>
      <c r="AF17" s="154">
        <v>1200</v>
      </c>
      <c r="AG17" s="22">
        <f t="shared" si="3"/>
        <v>8100</v>
      </c>
      <c r="AH17" s="23">
        <f t="shared" si="4"/>
        <v>6510</v>
      </c>
    </row>
    <row r="18" spans="2:34" x14ac:dyDescent="0.25">
      <c r="B18" s="28" t="s">
        <v>36</v>
      </c>
      <c r="C18" s="14">
        <f t="shared" si="0"/>
        <v>30120</v>
      </c>
      <c r="D18" s="36">
        <v>2510</v>
      </c>
      <c r="E18" s="29">
        <v>2</v>
      </c>
      <c r="F18" s="17">
        <f t="shared" si="1"/>
        <v>4520</v>
      </c>
      <c r="G18" s="30">
        <v>2</v>
      </c>
      <c r="H18" s="17">
        <f t="shared" si="2"/>
        <v>9820</v>
      </c>
      <c r="I18" s="149"/>
      <c r="J18" s="149"/>
      <c r="K18" s="149"/>
      <c r="L18" s="149"/>
      <c r="M18" s="148">
        <v>1300</v>
      </c>
      <c r="N18" s="148">
        <v>1200</v>
      </c>
      <c r="O18" s="152"/>
      <c r="P18" s="152"/>
      <c r="Q18" s="149"/>
      <c r="R18" s="149"/>
      <c r="S18" s="153">
        <v>2100</v>
      </c>
      <c r="T18" s="153">
        <v>1450</v>
      </c>
      <c r="U18" s="152"/>
      <c r="V18" s="152"/>
      <c r="W18" s="152"/>
      <c r="X18" s="152"/>
      <c r="Y18" s="154">
        <v>1300</v>
      </c>
      <c r="Z18" s="154">
        <v>1200</v>
      </c>
      <c r="AA18" s="152"/>
      <c r="AB18" s="152"/>
      <c r="AC18" s="153">
        <v>2100</v>
      </c>
      <c r="AD18" s="153">
        <v>1450</v>
      </c>
      <c r="AE18" s="152"/>
      <c r="AF18" s="152"/>
      <c r="AG18" s="22">
        <f t="shared" si="3"/>
        <v>6800</v>
      </c>
      <c r="AH18" s="23">
        <f t="shared" si="4"/>
        <v>5300</v>
      </c>
    </row>
    <row r="19" spans="2:34" s="37" customFormat="1" x14ac:dyDescent="0.25">
      <c r="B19" s="28" t="s">
        <v>37</v>
      </c>
      <c r="C19" s="14">
        <f t="shared" si="0"/>
        <v>35280</v>
      </c>
      <c r="D19" s="36">
        <v>2940</v>
      </c>
      <c r="E19" s="29">
        <v>2</v>
      </c>
      <c r="F19" s="17">
        <f t="shared" si="1"/>
        <v>4520</v>
      </c>
      <c r="G19" s="30">
        <v>2</v>
      </c>
      <c r="H19" s="17">
        <f t="shared" si="2"/>
        <v>9820</v>
      </c>
      <c r="I19" s="148">
        <v>4000</v>
      </c>
      <c r="J19" s="148">
        <v>4500</v>
      </c>
      <c r="K19" s="152"/>
      <c r="L19" s="152"/>
      <c r="M19" s="149"/>
      <c r="N19" s="149"/>
      <c r="O19" s="154">
        <v>4000</v>
      </c>
      <c r="P19" s="154">
        <v>4500</v>
      </c>
      <c r="Q19" s="82"/>
      <c r="R19" s="82"/>
      <c r="S19" s="152"/>
      <c r="T19" s="152"/>
      <c r="U19" s="152"/>
      <c r="V19" s="152"/>
      <c r="W19" s="153">
        <v>4000</v>
      </c>
      <c r="X19" s="153">
        <v>4500</v>
      </c>
      <c r="Y19" s="152"/>
      <c r="Z19" s="152"/>
      <c r="AA19" s="82"/>
      <c r="AB19" s="82"/>
      <c r="AC19" s="152"/>
      <c r="AD19" s="152"/>
      <c r="AE19" s="154">
        <v>4000</v>
      </c>
      <c r="AF19" s="154">
        <v>4500</v>
      </c>
      <c r="AG19" s="22">
        <f t="shared" si="3"/>
        <v>16000</v>
      </c>
      <c r="AH19" s="23">
        <f t="shared" si="4"/>
        <v>18000</v>
      </c>
    </row>
    <row r="20" spans="2:34" s="37" customFormat="1" x14ac:dyDescent="0.25">
      <c r="B20" s="38" t="s">
        <v>38</v>
      </c>
      <c r="C20" s="14">
        <f t="shared" si="0"/>
        <v>46896</v>
      </c>
      <c r="D20" s="39">
        <v>3908</v>
      </c>
      <c r="E20" s="29">
        <v>2</v>
      </c>
      <c r="F20" s="17">
        <f t="shared" si="1"/>
        <v>4520</v>
      </c>
      <c r="G20" s="30">
        <v>3</v>
      </c>
      <c r="H20" s="17">
        <f t="shared" si="2"/>
        <v>14730</v>
      </c>
      <c r="I20" s="153">
        <v>4000</v>
      </c>
      <c r="J20" s="153">
        <v>4500</v>
      </c>
      <c r="K20" s="152"/>
      <c r="L20" s="152"/>
      <c r="M20" s="152"/>
      <c r="N20" s="152"/>
      <c r="O20" s="154">
        <v>4000</v>
      </c>
      <c r="P20" s="154">
        <v>4500</v>
      </c>
      <c r="Q20" s="152"/>
      <c r="R20" s="152"/>
      <c r="S20" s="152"/>
      <c r="T20" s="152"/>
      <c r="U20" s="153">
        <v>4000</v>
      </c>
      <c r="V20" s="153">
        <v>4500</v>
      </c>
      <c r="W20" s="152"/>
      <c r="X20" s="152"/>
      <c r="Y20" s="152"/>
      <c r="Z20" s="152"/>
      <c r="AA20" s="154">
        <v>4000</v>
      </c>
      <c r="AB20" s="154">
        <v>4500</v>
      </c>
      <c r="AC20" s="152"/>
      <c r="AD20" s="152"/>
      <c r="AE20" s="153">
        <v>4000</v>
      </c>
      <c r="AF20" s="153">
        <v>4500</v>
      </c>
      <c r="AG20" s="22">
        <f t="shared" si="3"/>
        <v>20000</v>
      </c>
      <c r="AH20" s="23">
        <f t="shared" si="4"/>
        <v>22500</v>
      </c>
    </row>
    <row r="21" spans="2:34" s="37" customFormat="1" x14ac:dyDescent="0.25">
      <c r="B21" s="38" t="s">
        <v>39</v>
      </c>
      <c r="C21" s="14">
        <f t="shared" si="0"/>
        <v>44736</v>
      </c>
      <c r="D21" s="40">
        <v>3728</v>
      </c>
      <c r="E21" s="29">
        <v>2</v>
      </c>
      <c r="F21" s="17">
        <f t="shared" si="1"/>
        <v>4520</v>
      </c>
      <c r="G21" s="30">
        <v>2</v>
      </c>
      <c r="H21" s="17">
        <f t="shared" si="2"/>
        <v>9820</v>
      </c>
      <c r="I21" s="152"/>
      <c r="J21" s="152"/>
      <c r="K21" s="153">
        <v>3000</v>
      </c>
      <c r="L21" s="153">
        <v>4500</v>
      </c>
      <c r="M21" s="152"/>
      <c r="N21" s="152"/>
      <c r="O21" s="152"/>
      <c r="P21" s="152"/>
      <c r="Q21" s="154">
        <v>3000</v>
      </c>
      <c r="R21" s="154">
        <v>4500</v>
      </c>
      <c r="S21" s="152"/>
      <c r="T21" s="152"/>
      <c r="U21" s="152"/>
      <c r="V21" s="152"/>
      <c r="W21" s="153">
        <v>3000</v>
      </c>
      <c r="X21" s="153">
        <v>2500</v>
      </c>
      <c r="Y21" s="152"/>
      <c r="Z21" s="152"/>
      <c r="AA21" s="152"/>
      <c r="AB21" s="152"/>
      <c r="AC21" s="154">
        <v>3000</v>
      </c>
      <c r="AD21" s="154">
        <v>4500</v>
      </c>
      <c r="AE21" s="152"/>
      <c r="AF21" s="152"/>
      <c r="AG21" s="22">
        <f t="shared" si="3"/>
        <v>12000</v>
      </c>
      <c r="AH21" s="23">
        <f t="shared" si="4"/>
        <v>16000</v>
      </c>
    </row>
    <row r="22" spans="2:34" s="37" customFormat="1" x14ac:dyDescent="0.25">
      <c r="B22" s="38" t="s">
        <v>40</v>
      </c>
      <c r="C22" s="14">
        <f t="shared" si="0"/>
        <v>33456</v>
      </c>
      <c r="D22" s="40">
        <v>2788</v>
      </c>
      <c r="E22" s="29">
        <v>2</v>
      </c>
      <c r="F22" s="17">
        <f t="shared" si="1"/>
        <v>4520</v>
      </c>
      <c r="G22" s="30">
        <v>1</v>
      </c>
      <c r="H22" s="17">
        <f t="shared" si="2"/>
        <v>4910</v>
      </c>
      <c r="I22" s="152"/>
      <c r="J22" s="152"/>
      <c r="K22" s="153">
        <v>4000</v>
      </c>
      <c r="L22" s="153">
        <v>4500</v>
      </c>
      <c r="M22" s="152"/>
      <c r="N22" s="152"/>
      <c r="O22" s="152"/>
      <c r="P22" s="152"/>
      <c r="Q22" s="154">
        <v>4000</v>
      </c>
      <c r="R22" s="154">
        <v>4500</v>
      </c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4">
        <v>4000</v>
      </c>
      <c r="AD22" s="154">
        <v>4500</v>
      </c>
      <c r="AE22" s="152"/>
      <c r="AF22" s="152"/>
      <c r="AG22" s="22">
        <f t="shared" si="3"/>
        <v>12000</v>
      </c>
      <c r="AH22" s="23">
        <f t="shared" si="4"/>
        <v>13500</v>
      </c>
    </row>
    <row r="23" spans="2:34" s="37" customFormat="1" x14ac:dyDescent="0.25">
      <c r="B23" s="41" t="s">
        <v>41</v>
      </c>
      <c r="C23" s="42">
        <f t="shared" si="0"/>
        <v>61032</v>
      </c>
      <c r="D23" s="43">
        <v>5086</v>
      </c>
      <c r="E23" s="29">
        <v>3</v>
      </c>
      <c r="F23" s="17">
        <f t="shared" si="1"/>
        <v>6780</v>
      </c>
      <c r="G23" s="30">
        <v>3</v>
      </c>
      <c r="H23" s="17">
        <f t="shared" si="2"/>
        <v>14730</v>
      </c>
      <c r="I23" s="154">
        <v>1300</v>
      </c>
      <c r="J23" s="154">
        <v>1500</v>
      </c>
      <c r="K23" s="155"/>
      <c r="L23" s="155"/>
      <c r="M23" s="153">
        <v>2100</v>
      </c>
      <c r="N23" s="153">
        <v>1450</v>
      </c>
      <c r="O23" s="155"/>
      <c r="P23" s="155"/>
      <c r="Q23" s="154">
        <v>1300</v>
      </c>
      <c r="R23" s="154">
        <v>1500</v>
      </c>
      <c r="S23" s="156"/>
      <c r="T23" s="156"/>
      <c r="U23" s="153">
        <v>2100</v>
      </c>
      <c r="V23" s="153">
        <v>1450</v>
      </c>
      <c r="W23" s="155"/>
      <c r="X23" s="155"/>
      <c r="Y23" s="154">
        <v>1300</v>
      </c>
      <c r="Z23" s="154">
        <v>1500</v>
      </c>
      <c r="AA23" s="155"/>
      <c r="AB23" s="155"/>
      <c r="AC23" s="153">
        <v>2100</v>
      </c>
      <c r="AD23" s="153">
        <v>1450</v>
      </c>
      <c r="AE23" s="155"/>
      <c r="AF23" s="155"/>
      <c r="AG23" s="22">
        <f t="shared" si="3"/>
        <v>10200</v>
      </c>
      <c r="AH23" s="23">
        <f t="shared" si="4"/>
        <v>8850</v>
      </c>
    </row>
    <row r="24" spans="2:34" s="37" customFormat="1" x14ac:dyDescent="0.25">
      <c r="B24" s="46" t="s">
        <v>42</v>
      </c>
      <c r="C24" s="42">
        <f t="shared" si="0"/>
        <v>66744</v>
      </c>
      <c r="D24" s="42">
        <v>5562</v>
      </c>
      <c r="E24" s="47">
        <v>3</v>
      </c>
      <c r="F24" s="17">
        <f t="shared" si="1"/>
        <v>6780</v>
      </c>
      <c r="G24" s="48">
        <v>3</v>
      </c>
      <c r="H24" s="17">
        <f t="shared" si="2"/>
        <v>14730</v>
      </c>
      <c r="I24" s="157"/>
      <c r="J24" s="157"/>
      <c r="K24" s="154">
        <v>1300</v>
      </c>
      <c r="L24" s="154">
        <v>1200</v>
      </c>
      <c r="M24" s="157"/>
      <c r="N24" s="157"/>
      <c r="O24" s="153">
        <v>2100</v>
      </c>
      <c r="P24" s="153">
        <v>1450</v>
      </c>
      <c r="Q24" s="157"/>
      <c r="R24" s="157"/>
      <c r="S24" s="153">
        <v>2100</v>
      </c>
      <c r="T24" s="153">
        <v>1450</v>
      </c>
      <c r="U24" s="156"/>
      <c r="V24" s="156"/>
      <c r="W24" s="154">
        <v>1400</v>
      </c>
      <c r="X24" s="154">
        <v>1200</v>
      </c>
      <c r="Y24" s="155"/>
      <c r="Z24" s="155"/>
      <c r="AA24" s="153">
        <v>2100</v>
      </c>
      <c r="AB24" s="153">
        <v>1450</v>
      </c>
      <c r="AC24" s="155"/>
      <c r="AD24" s="155"/>
      <c r="AE24" s="155"/>
      <c r="AF24" s="155"/>
      <c r="AG24" s="22">
        <f t="shared" si="3"/>
        <v>9000</v>
      </c>
      <c r="AH24" s="23">
        <f t="shared" si="4"/>
        <v>6750</v>
      </c>
    </row>
    <row r="25" spans="2:34" s="37" customFormat="1" x14ac:dyDescent="0.25">
      <c r="B25" s="46" t="s">
        <v>43</v>
      </c>
      <c r="C25" s="42">
        <f t="shared" si="0"/>
        <v>66084</v>
      </c>
      <c r="D25" s="42">
        <v>5507</v>
      </c>
      <c r="E25" s="47">
        <v>3</v>
      </c>
      <c r="F25" s="17">
        <f t="shared" si="1"/>
        <v>6780</v>
      </c>
      <c r="G25" s="48">
        <v>3</v>
      </c>
      <c r="H25" s="17">
        <f t="shared" si="2"/>
        <v>14730</v>
      </c>
      <c r="I25" s="158">
        <v>1300</v>
      </c>
      <c r="J25" s="158">
        <v>1200</v>
      </c>
      <c r="K25" s="157"/>
      <c r="L25" s="157"/>
      <c r="M25" s="153">
        <v>1700</v>
      </c>
      <c r="N25" s="153">
        <v>1450</v>
      </c>
      <c r="O25" s="155"/>
      <c r="P25" s="155"/>
      <c r="Q25" s="158">
        <v>1300</v>
      </c>
      <c r="R25" s="158">
        <v>900</v>
      </c>
      <c r="S25" s="157"/>
      <c r="T25" s="157"/>
      <c r="U25" s="153">
        <v>1700</v>
      </c>
      <c r="V25" s="153">
        <v>1450</v>
      </c>
      <c r="W25" s="155"/>
      <c r="X25" s="155"/>
      <c r="Y25" s="158">
        <v>1300</v>
      </c>
      <c r="Z25" s="158">
        <v>900</v>
      </c>
      <c r="AA25" s="157"/>
      <c r="AB25" s="157"/>
      <c r="AC25" s="153">
        <v>1700</v>
      </c>
      <c r="AD25" s="153">
        <v>1450</v>
      </c>
      <c r="AE25" s="155"/>
      <c r="AF25" s="155"/>
      <c r="AG25" s="22">
        <f t="shared" si="3"/>
        <v>9000</v>
      </c>
      <c r="AH25" s="23">
        <f t="shared" si="4"/>
        <v>7350</v>
      </c>
    </row>
    <row r="26" spans="2:34" s="37" customFormat="1" x14ac:dyDescent="0.25">
      <c r="B26" s="46" t="s">
        <v>123</v>
      </c>
      <c r="C26" s="42">
        <f t="shared" ref="C26" si="5">+D26*12</f>
        <v>66744</v>
      </c>
      <c r="D26" s="42">
        <v>5562</v>
      </c>
      <c r="E26" s="47">
        <v>3</v>
      </c>
      <c r="F26" s="17">
        <f t="shared" ref="F26" si="6">(2260)*E26</f>
        <v>6780</v>
      </c>
      <c r="G26" s="48">
        <v>3</v>
      </c>
      <c r="H26" s="17">
        <f t="shared" ref="H26" si="7">(4910)*G26</f>
        <v>14730</v>
      </c>
      <c r="I26" s="157"/>
      <c r="J26" s="157"/>
      <c r="K26" s="154">
        <v>4000</v>
      </c>
      <c r="L26" s="154">
        <v>4500</v>
      </c>
      <c r="M26" s="157"/>
      <c r="N26" s="157"/>
      <c r="O26" s="153">
        <v>4000</v>
      </c>
      <c r="P26" s="153">
        <v>4500</v>
      </c>
      <c r="Q26" s="157"/>
      <c r="R26" s="157"/>
      <c r="S26" s="153">
        <v>4000</v>
      </c>
      <c r="T26" s="153">
        <v>4500</v>
      </c>
      <c r="U26" s="156"/>
      <c r="V26" s="156"/>
      <c r="W26" s="154">
        <v>1400</v>
      </c>
      <c r="X26" s="154">
        <v>4500</v>
      </c>
      <c r="Y26" s="155"/>
      <c r="Z26" s="155"/>
      <c r="AA26" s="153">
        <v>4000</v>
      </c>
      <c r="AB26" s="153">
        <v>4500</v>
      </c>
      <c r="AC26" s="155"/>
      <c r="AD26" s="155"/>
      <c r="AE26" s="155"/>
      <c r="AF26" s="155"/>
      <c r="AG26" s="22">
        <f t="shared" si="3"/>
        <v>17400</v>
      </c>
      <c r="AH26" s="23">
        <f t="shared" si="4"/>
        <v>22500</v>
      </c>
    </row>
    <row r="27" spans="2:34" s="37" customFormat="1" x14ac:dyDescent="0.25">
      <c r="B27" s="41" t="s">
        <v>44</v>
      </c>
      <c r="C27" s="42">
        <f t="shared" si="0"/>
        <v>59280</v>
      </c>
      <c r="D27" s="42">
        <v>4940</v>
      </c>
      <c r="E27" s="29">
        <v>3</v>
      </c>
      <c r="F27" s="17">
        <f t="shared" si="1"/>
        <v>6780</v>
      </c>
      <c r="G27" s="30">
        <v>3</v>
      </c>
      <c r="H27" s="17">
        <f t="shared" si="2"/>
        <v>14730</v>
      </c>
      <c r="I27" s="155"/>
      <c r="J27" s="155"/>
      <c r="K27" s="155"/>
      <c r="L27" s="155"/>
      <c r="M27" s="153">
        <v>2000</v>
      </c>
      <c r="N27" s="153">
        <v>3000</v>
      </c>
      <c r="O27" s="155"/>
      <c r="P27" s="155"/>
      <c r="Q27" s="154">
        <v>1000</v>
      </c>
      <c r="R27" s="154">
        <v>2000</v>
      </c>
      <c r="S27" s="155"/>
      <c r="T27" s="155"/>
      <c r="U27" s="153">
        <v>2000</v>
      </c>
      <c r="V27" s="153">
        <v>3000</v>
      </c>
      <c r="W27" s="155"/>
      <c r="X27" s="155"/>
      <c r="Y27" s="154">
        <v>1000</v>
      </c>
      <c r="Z27" s="154">
        <v>2000</v>
      </c>
      <c r="AA27" s="155"/>
      <c r="AB27" s="155"/>
      <c r="AC27" s="153">
        <v>2000</v>
      </c>
      <c r="AD27" s="153">
        <v>3000</v>
      </c>
      <c r="AE27" s="155"/>
      <c r="AF27" s="155"/>
      <c r="AG27" s="22">
        <f t="shared" si="3"/>
        <v>8000</v>
      </c>
      <c r="AH27" s="23">
        <f t="shared" si="4"/>
        <v>13000</v>
      </c>
    </row>
    <row r="28" spans="2:34" s="37" customFormat="1" x14ac:dyDescent="0.25">
      <c r="B28" s="50" t="s">
        <v>45</v>
      </c>
      <c r="C28" s="42">
        <f t="shared" si="0"/>
        <v>48984</v>
      </c>
      <c r="D28" s="51">
        <v>4082</v>
      </c>
      <c r="E28" s="47">
        <v>2</v>
      </c>
      <c r="F28" s="17">
        <f t="shared" si="1"/>
        <v>4520</v>
      </c>
      <c r="G28" s="48">
        <v>3</v>
      </c>
      <c r="H28" s="17">
        <f t="shared" si="2"/>
        <v>14730</v>
      </c>
      <c r="I28" s="157"/>
      <c r="J28" s="157"/>
      <c r="K28" s="154">
        <v>1300</v>
      </c>
      <c r="L28" s="154">
        <v>1200</v>
      </c>
      <c r="M28" s="157"/>
      <c r="N28" s="157"/>
      <c r="O28" s="156"/>
      <c r="P28" s="156"/>
      <c r="Q28" s="153">
        <v>1700</v>
      </c>
      <c r="R28" s="153">
        <v>1450</v>
      </c>
      <c r="S28" s="155"/>
      <c r="T28" s="155"/>
      <c r="U28" s="155"/>
      <c r="V28" s="155"/>
      <c r="W28" s="153">
        <v>1700</v>
      </c>
      <c r="X28" s="153">
        <v>1450</v>
      </c>
      <c r="Y28" s="155"/>
      <c r="Z28" s="155"/>
      <c r="AA28" s="154">
        <v>1300</v>
      </c>
      <c r="AB28" s="154">
        <v>900</v>
      </c>
      <c r="AC28" s="155"/>
      <c r="AD28" s="155"/>
      <c r="AE28" s="153">
        <v>1700</v>
      </c>
      <c r="AF28" s="153">
        <v>1450</v>
      </c>
      <c r="AG28" s="22">
        <f t="shared" si="3"/>
        <v>7700</v>
      </c>
      <c r="AH28" s="23">
        <f t="shared" si="4"/>
        <v>6450</v>
      </c>
    </row>
    <row r="29" spans="2:34" s="52" customFormat="1" x14ac:dyDescent="0.25">
      <c r="B29" s="53" t="s">
        <v>13</v>
      </c>
      <c r="C29" s="54"/>
      <c r="D29" s="55"/>
      <c r="E29" s="55"/>
      <c r="F29" s="56">
        <f>SUM(F10:F28)</f>
        <v>124300</v>
      </c>
      <c r="G29" s="55"/>
      <c r="H29" s="56">
        <f>SUM(H10:H26)</f>
        <v>240590</v>
      </c>
      <c r="I29" s="57">
        <f t="shared" ref="I29:AF29" si="8">SUM(I10:I28)</f>
        <v>22900</v>
      </c>
      <c r="J29" s="57">
        <f t="shared" si="8"/>
        <v>30900</v>
      </c>
      <c r="K29" s="57">
        <f t="shared" si="8"/>
        <v>13600</v>
      </c>
      <c r="L29" s="57">
        <f t="shared" si="8"/>
        <v>15900</v>
      </c>
      <c r="M29" s="57">
        <f t="shared" si="8"/>
        <v>15600</v>
      </c>
      <c r="N29" s="57">
        <f t="shared" si="8"/>
        <v>20510</v>
      </c>
      <c r="O29" s="57">
        <f t="shared" si="8"/>
        <v>21600</v>
      </c>
      <c r="P29" s="57">
        <f t="shared" si="8"/>
        <v>22600</v>
      </c>
      <c r="Q29" s="57">
        <f t="shared" si="8"/>
        <v>16750</v>
      </c>
      <c r="R29" s="57">
        <f t="shared" si="8"/>
        <v>21973</v>
      </c>
      <c r="S29" s="58">
        <f t="shared" si="8"/>
        <v>9600</v>
      </c>
      <c r="T29" s="58">
        <f t="shared" si="8"/>
        <v>8523</v>
      </c>
      <c r="U29" s="58">
        <f t="shared" si="8"/>
        <v>25100</v>
      </c>
      <c r="V29" s="58">
        <f t="shared" si="8"/>
        <v>31600</v>
      </c>
      <c r="W29" s="58">
        <f t="shared" si="8"/>
        <v>13500</v>
      </c>
      <c r="X29" s="58">
        <f t="shared" si="8"/>
        <v>18150</v>
      </c>
      <c r="Y29" s="58">
        <f t="shared" si="8"/>
        <v>11900</v>
      </c>
      <c r="Z29" s="58">
        <f t="shared" si="8"/>
        <v>16110</v>
      </c>
      <c r="AA29" s="58">
        <f t="shared" si="8"/>
        <v>15500</v>
      </c>
      <c r="AB29" s="58">
        <f t="shared" si="8"/>
        <v>16810</v>
      </c>
      <c r="AC29" s="58">
        <f t="shared" si="8"/>
        <v>21900</v>
      </c>
      <c r="AD29" s="58">
        <f t="shared" si="8"/>
        <v>26850</v>
      </c>
      <c r="AE29" s="58">
        <f t="shared" si="8"/>
        <v>20000</v>
      </c>
      <c r="AF29" s="58">
        <f t="shared" si="8"/>
        <v>25650</v>
      </c>
      <c r="AG29" s="57">
        <f t="shared" ref="AG29:AH29" si="9">SUM(AG10:AG28)</f>
        <v>207950</v>
      </c>
      <c r="AH29" s="57">
        <f t="shared" si="9"/>
        <v>255576</v>
      </c>
    </row>
    <row r="31" spans="2:34" x14ac:dyDescent="0.25">
      <c r="S31" s="162"/>
      <c r="T31" s="162"/>
      <c r="U31" s="162"/>
      <c r="V31" s="162"/>
      <c r="W31" s="162"/>
    </row>
    <row r="32" spans="2:34" x14ac:dyDescent="0.25">
      <c r="V32" s="59"/>
    </row>
    <row r="34" spans="22:32" x14ac:dyDescent="0.25">
      <c r="V34" s="59"/>
      <c r="AF34" s="37"/>
    </row>
    <row r="37" spans="22:32" x14ac:dyDescent="0.25">
      <c r="V37" s="59"/>
    </row>
    <row r="39" spans="22:32" x14ac:dyDescent="0.25">
      <c r="V39" s="59"/>
    </row>
  </sheetData>
  <sheetProtection selectLockedCells="1" selectUnlockedCells="1"/>
  <mergeCells count="17">
    <mergeCell ref="S31:W31"/>
    <mergeCell ref="S7:T7"/>
    <mergeCell ref="U7:V7"/>
    <mergeCell ref="W7:X7"/>
    <mergeCell ref="Y7:Z7"/>
    <mergeCell ref="Q7:R7"/>
    <mergeCell ref="AE7:AF7"/>
    <mergeCell ref="AG7:AH7"/>
    <mergeCell ref="E8:F8"/>
    <mergeCell ref="G8:H8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218"/>
  <sheetViews>
    <sheetView topLeftCell="A176" workbookViewId="0">
      <selection activeCell="B178" sqref="B178"/>
    </sheetView>
  </sheetViews>
  <sheetFormatPr baseColWidth="10" defaultColWidth="11.44140625" defaultRowHeight="13.2" x14ac:dyDescent="0.25"/>
  <cols>
    <col min="1" max="1" width="5.5546875" style="76" customWidth="1"/>
    <col min="2" max="2" width="13.109375" style="76" customWidth="1"/>
    <col min="3" max="3" width="13.5546875" style="76" customWidth="1"/>
    <col min="4" max="4" width="17.109375" style="76" customWidth="1"/>
    <col min="5" max="5" width="11.5546875" style="76" customWidth="1"/>
    <col min="6" max="6" width="13.109375" style="76" customWidth="1"/>
    <col min="7" max="7" width="16.33203125" style="76" customWidth="1"/>
    <col min="8" max="9" width="10.5546875" style="76" customWidth="1"/>
    <col min="10" max="10" width="10.33203125" style="76" customWidth="1"/>
    <col min="11" max="11" width="12.44140625" style="76" customWidth="1"/>
    <col min="12" max="12" width="12.33203125" style="76" customWidth="1"/>
    <col min="13" max="13" width="15.88671875" style="76" customWidth="1"/>
    <col min="14" max="14" width="11.5546875" style="76" customWidth="1"/>
    <col min="15" max="15" width="12.88671875" style="76" customWidth="1"/>
    <col min="16" max="16" width="17.6640625" style="76" customWidth="1"/>
    <col min="17" max="17" width="10.88671875" style="76" customWidth="1"/>
    <col min="18" max="18" width="11.5546875" style="76" customWidth="1"/>
    <col min="19" max="16384" width="11.44140625" style="76"/>
  </cols>
  <sheetData>
    <row r="2" spans="1:18" ht="15.6" x14ac:dyDescent="0.3">
      <c r="F2" s="119" t="s">
        <v>97</v>
      </c>
      <c r="G2" s="120" t="s">
        <v>98</v>
      </c>
      <c r="H2" s="121"/>
      <c r="I2" s="122"/>
      <c r="J2" s="122"/>
    </row>
    <row r="3" spans="1:18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</row>
    <row r="4" spans="1:18" x14ac:dyDescent="0.25">
      <c r="A4" s="123"/>
      <c r="B4" s="124"/>
      <c r="C4" s="125" t="s">
        <v>1</v>
      </c>
      <c r="D4" s="124"/>
      <c r="E4" s="124"/>
      <c r="F4" s="124"/>
      <c r="G4" s="124"/>
      <c r="H4" s="124"/>
      <c r="I4" s="124"/>
      <c r="J4" s="123"/>
      <c r="K4" s="124"/>
      <c r="L4" s="125" t="s">
        <v>2</v>
      </c>
      <c r="M4" s="124"/>
      <c r="N4" s="124"/>
      <c r="O4" s="124"/>
      <c r="P4" s="124"/>
      <c r="Q4" s="124"/>
      <c r="R4" s="124"/>
    </row>
    <row r="5" spans="1:18" x14ac:dyDescent="0.25">
      <c r="A5" s="123"/>
      <c r="B5" s="126" t="s">
        <v>99</v>
      </c>
      <c r="C5" s="126" t="s">
        <v>100</v>
      </c>
      <c r="D5" s="126" t="s">
        <v>101</v>
      </c>
      <c r="E5" s="126" t="s">
        <v>102</v>
      </c>
      <c r="F5" s="126" t="s">
        <v>46</v>
      </c>
      <c r="G5" s="126" t="s">
        <v>103</v>
      </c>
      <c r="H5" s="126" t="s">
        <v>104</v>
      </c>
      <c r="I5" s="126" t="s">
        <v>105</v>
      </c>
      <c r="J5" s="123"/>
      <c r="K5" s="126" t="s">
        <v>99</v>
      </c>
      <c r="L5" s="126" t="s">
        <v>100</v>
      </c>
      <c r="M5" s="126" t="s">
        <v>101</v>
      </c>
      <c r="N5" s="126" t="s">
        <v>102</v>
      </c>
      <c r="O5" s="126" t="s">
        <v>46</v>
      </c>
      <c r="P5" s="126" t="s">
        <v>103</v>
      </c>
      <c r="Q5" s="126" t="s">
        <v>104</v>
      </c>
      <c r="R5" s="126" t="s">
        <v>105</v>
      </c>
    </row>
    <row r="6" spans="1:18" x14ac:dyDescent="0.25">
      <c r="A6" s="123"/>
      <c r="B6" s="127" t="str">
        <f>HOJALATERIA!B10</f>
        <v>B-9</v>
      </c>
      <c r="C6" s="128"/>
      <c r="D6" s="128">
        <f>SUM('SERV. PREVENTIVOS'!J10+'SIST ELECT'!H10+FRENOS!H10+LAVADOS!H10+MOTOR!H10+TRANSMISION!H10+DIFERENCIAL!H10)</f>
        <v>2000</v>
      </c>
      <c r="E6" s="128">
        <v>500</v>
      </c>
      <c r="F6" s="128">
        <f>LLANTAS!H10</f>
        <v>0</v>
      </c>
      <c r="G6" s="128">
        <f>HOJALATERIA!H10</f>
        <v>472</v>
      </c>
      <c r="H6" s="128">
        <v>0</v>
      </c>
      <c r="I6" s="128">
        <f t="shared" ref="I6:I24" si="0">SUM(C6:H6)</f>
        <v>2972</v>
      </c>
      <c r="J6" s="123"/>
      <c r="K6" s="127" t="str">
        <f>HOJALATERIA!B10</f>
        <v>B-9</v>
      </c>
      <c r="L6" s="128"/>
      <c r="M6" s="128">
        <f>'SERV. PREVENTIVOS'!L10+'SIST ELECT'!J10+FRENOS!J10+LAVADOS!J10+MOTOR!J10+TRANSMISION!J10+DIFERENCIAL!J10</f>
        <v>0</v>
      </c>
      <c r="N6" s="128">
        <v>1000</v>
      </c>
      <c r="O6" s="128">
        <f>LLANTAS!J10</f>
        <v>6000</v>
      </c>
      <c r="P6" s="128">
        <f>HOJALATERIA!J10</f>
        <v>0</v>
      </c>
      <c r="Q6" s="128">
        <v>0</v>
      </c>
      <c r="R6" s="128">
        <f t="shared" ref="R6:R24" si="1">L6+M6+N6+O6+P6+Q6</f>
        <v>7000</v>
      </c>
    </row>
    <row r="7" spans="1:18" x14ac:dyDescent="0.25">
      <c r="A7" s="123"/>
      <c r="B7" s="127" t="str">
        <f>HOJALATERIA!B11</f>
        <v>B-65</v>
      </c>
      <c r="C7" s="128"/>
      <c r="D7" s="128">
        <f>SUM('SERV. PREVENTIVOS'!J11+'SIST ELECT'!H11+FRENOS!H11+LAVADOS!H11+MOTOR!H11+TRANSMISION!H11+DIFERENCIAL!H11)</f>
        <v>3000</v>
      </c>
      <c r="E7" s="128">
        <v>500</v>
      </c>
      <c r="F7" s="128">
        <f>LLANTAS!H11</f>
        <v>0</v>
      </c>
      <c r="G7" s="128">
        <f>HOJALATERIA!H11</f>
        <v>0</v>
      </c>
      <c r="H7" s="128">
        <v>0</v>
      </c>
      <c r="I7" s="128">
        <f t="shared" si="0"/>
        <v>3500</v>
      </c>
      <c r="J7" s="123"/>
      <c r="K7" s="127" t="str">
        <f>HOJALATERIA!B11</f>
        <v>B-65</v>
      </c>
      <c r="L7" s="128"/>
      <c r="M7" s="128">
        <f>'SERV. PREVENTIVOS'!L11+'SIST ELECT'!J11+FRENOS!J11+LAVADOS!J11+MOTOR!J11+TRANSMISION!J11+DIFERENCIAL!J11</f>
        <v>0</v>
      </c>
      <c r="N7" s="128">
        <v>500</v>
      </c>
      <c r="O7" s="128">
        <f>LLANTAS!J11</f>
        <v>6000</v>
      </c>
      <c r="P7" s="128">
        <f>HOJALATERIA!J11</f>
        <v>0</v>
      </c>
      <c r="Q7" s="128">
        <v>0</v>
      </c>
      <c r="R7" s="128">
        <f t="shared" si="1"/>
        <v>6500</v>
      </c>
    </row>
    <row r="8" spans="1:18" x14ac:dyDescent="0.25">
      <c r="A8" s="123"/>
      <c r="B8" s="127" t="str">
        <f>HOJALATERIA!B12</f>
        <v>B-357</v>
      </c>
      <c r="C8" s="128"/>
      <c r="D8" s="128">
        <f>SUM('SERV. PREVENTIVOS'!J12+'SIST ELECT'!H12+FRENOS!H12+LAVADOS!H12+MOTOR!H12+TRANSMISION!H12+DIFERENCIAL!H12)</f>
        <v>2000</v>
      </c>
      <c r="E8" s="128">
        <v>600</v>
      </c>
      <c r="F8" s="128">
        <f>LLANTAS!H12</f>
        <v>0</v>
      </c>
      <c r="G8" s="128">
        <f>HOJALATERIA!H12</f>
        <v>0</v>
      </c>
      <c r="H8" s="128">
        <v>0</v>
      </c>
      <c r="I8" s="128">
        <f t="shared" si="0"/>
        <v>2600</v>
      </c>
      <c r="J8" s="123"/>
      <c r="K8" s="127" t="str">
        <f>HOJALATERIA!B12</f>
        <v>B-357</v>
      </c>
      <c r="L8" s="128"/>
      <c r="M8" s="128">
        <f>'SERV. PREVENTIVOS'!L12+'SIST ELECT'!J12+FRENOS!J12+LAVADOS!J12+MOTOR!J12+TRANSMISION!J12+DIFERENCIAL!J12</f>
        <v>0</v>
      </c>
      <c r="N8" s="128">
        <v>500</v>
      </c>
      <c r="O8" s="128">
        <f>LLANTAS!J12</f>
        <v>6000</v>
      </c>
      <c r="P8" s="128">
        <f>HOJALATERIA!J12</f>
        <v>0</v>
      </c>
      <c r="Q8" s="128">
        <v>0</v>
      </c>
      <c r="R8" s="128">
        <f t="shared" si="1"/>
        <v>6500</v>
      </c>
    </row>
    <row r="9" spans="1:18" x14ac:dyDescent="0.25">
      <c r="A9" s="123"/>
      <c r="B9" s="127" t="str">
        <f>HOJALATERIA!B13</f>
        <v>B-7</v>
      </c>
      <c r="C9" s="128"/>
      <c r="D9" s="128">
        <f>SUM('SERV. PREVENTIVOS'!J13+'SIST ELECT'!H13+FRENOS!H13+LAVADOS!H13+MOTOR!H13+TRANSMISION!H13+DIFERENCIAL!H13)</f>
        <v>3000</v>
      </c>
      <c r="E9" s="128">
        <v>500</v>
      </c>
      <c r="F9" s="128">
        <f>LLANTAS!H13</f>
        <v>0</v>
      </c>
      <c r="G9" s="128">
        <f>HOJALATERIA!H13</f>
        <v>0</v>
      </c>
      <c r="H9" s="128">
        <v>0</v>
      </c>
      <c r="I9" s="128">
        <f t="shared" si="0"/>
        <v>3500</v>
      </c>
      <c r="J9" s="123"/>
      <c r="K9" s="127" t="str">
        <f>HOJALATERIA!B13</f>
        <v>B-7</v>
      </c>
      <c r="L9" s="128"/>
      <c r="M9" s="128">
        <f>'SERV. PREVENTIVOS'!L13+'SIST ELECT'!J13+FRENOS!J13+LAVADOS!J13+MOTOR!J13+TRANSMISION!J13+DIFERENCIAL!J13</f>
        <v>0</v>
      </c>
      <c r="N9" s="128">
        <v>500</v>
      </c>
      <c r="O9" s="128">
        <f>LLANTAS!J13</f>
        <v>0</v>
      </c>
      <c r="P9" s="128">
        <f>HOJALATERIA!J13</f>
        <v>0</v>
      </c>
      <c r="Q9" s="128">
        <v>0</v>
      </c>
      <c r="R9" s="128">
        <f t="shared" si="1"/>
        <v>500</v>
      </c>
    </row>
    <row r="10" spans="1:18" x14ac:dyDescent="0.25">
      <c r="A10" s="123"/>
      <c r="B10" s="127" t="str">
        <f>HOJALATERIA!B14</f>
        <v>B-15</v>
      </c>
      <c r="C10" s="128"/>
      <c r="D10" s="128">
        <f>SUM('SERV. PREVENTIVOS'!J14+'SIST ELECT'!H14+FRENOS!H14+LAVADOS!H14+MOTOR!H14+TRANSMISION!H14+DIFERENCIAL!H14)</f>
        <v>3000</v>
      </c>
      <c r="E10" s="128">
        <v>800</v>
      </c>
      <c r="F10" s="128">
        <f>LLANTAS!H14</f>
        <v>0</v>
      </c>
      <c r="G10" s="128">
        <f>HOJALATERIA!H14</f>
        <v>1500</v>
      </c>
      <c r="H10" s="128">
        <v>0</v>
      </c>
      <c r="I10" s="128">
        <f t="shared" si="0"/>
        <v>5300</v>
      </c>
      <c r="J10" s="123"/>
      <c r="K10" s="127" t="str">
        <f>HOJALATERIA!B14</f>
        <v>B-15</v>
      </c>
      <c r="L10" s="128"/>
      <c r="M10" s="128">
        <f>'SERV. PREVENTIVOS'!L14+'SIST ELECT'!J14+FRENOS!J14+LAVADOS!J14+MOTOR!J14+TRANSMISION!J14+DIFERENCIAL!J14</f>
        <v>1250</v>
      </c>
      <c r="N10" s="128">
        <v>0</v>
      </c>
      <c r="O10" s="128">
        <f>LLANTAS!J14</f>
        <v>0</v>
      </c>
      <c r="P10" s="128">
        <f>HOJALATERIA!J14</f>
        <v>0</v>
      </c>
      <c r="Q10" s="128">
        <v>0</v>
      </c>
      <c r="R10" s="128">
        <f t="shared" si="1"/>
        <v>1250</v>
      </c>
    </row>
    <row r="11" spans="1:18" x14ac:dyDescent="0.25">
      <c r="A11" s="123"/>
      <c r="B11" s="127" t="str">
        <f>HOJALATERIA!B15</f>
        <v>B-541</v>
      </c>
      <c r="C11" s="128"/>
      <c r="D11" s="128">
        <f>SUM('SERV. PREVENTIVOS'!J15+'SIST ELECT'!H15+FRENOS!H15+LAVADOS!H15+MOTOR!H15+TRANSMISION!H15+DIFERENCIAL!H15)</f>
        <v>3250</v>
      </c>
      <c r="E11" s="128">
        <v>500</v>
      </c>
      <c r="F11" s="128">
        <f>LLANTAS!H15</f>
        <v>0</v>
      </c>
      <c r="G11" s="128">
        <f>HOJALATERIA!H15</f>
        <v>0</v>
      </c>
      <c r="H11" s="128">
        <v>0</v>
      </c>
      <c r="I11" s="128">
        <f t="shared" si="0"/>
        <v>3750</v>
      </c>
      <c r="J11" s="123"/>
      <c r="K11" s="127" t="str">
        <f>HOJALATERIA!B15</f>
        <v>B-541</v>
      </c>
      <c r="L11" s="128"/>
      <c r="M11" s="128">
        <f>'SERV. PREVENTIVOS'!L15+'SIST ELECT'!J15+FRENOS!J15+LAVADOS!J15+MOTOR!J15+TRANSMISION!J15+DIFERENCIAL!J15</f>
        <v>0</v>
      </c>
      <c r="N11" s="128">
        <v>400</v>
      </c>
      <c r="O11" s="128">
        <f>LLANTAS!J15</f>
        <v>0</v>
      </c>
      <c r="P11" s="128">
        <f>HOJALATERIA!J15</f>
        <v>0</v>
      </c>
      <c r="Q11" s="128">
        <v>0</v>
      </c>
      <c r="R11" s="128">
        <f t="shared" si="1"/>
        <v>400</v>
      </c>
    </row>
    <row r="12" spans="1:18" x14ac:dyDescent="0.25">
      <c r="A12" s="123"/>
      <c r="B12" s="127" t="str">
        <f>HOJALATERIA!B16</f>
        <v>B-479</v>
      </c>
      <c r="C12" s="128"/>
      <c r="D12" s="128">
        <f>SUM('SERV. PREVENTIVOS'!J16+'SIST ELECT'!H16+FRENOS!H16+LAVADOS!H16+MOTOR!H16+TRANSMISION!H16+DIFERENCIAL!H16)</f>
        <v>3000</v>
      </c>
      <c r="E12" s="128">
        <v>1000</v>
      </c>
      <c r="F12" s="128">
        <f>LLANTAS!H16</f>
        <v>0</v>
      </c>
      <c r="G12" s="128">
        <f>HOJALATERIA!H16</f>
        <v>0</v>
      </c>
      <c r="H12" s="128">
        <v>0</v>
      </c>
      <c r="I12" s="128">
        <f t="shared" si="0"/>
        <v>4000</v>
      </c>
      <c r="J12" s="123"/>
      <c r="K12" s="127" t="str">
        <f>HOJALATERIA!B16</f>
        <v>B-479</v>
      </c>
      <c r="L12" s="128"/>
      <c r="M12" s="128">
        <f>'SERV. PREVENTIVOS'!L16+'SIST ELECT'!J16+FRENOS!J16+LAVADOS!J16+MOTOR!J16+TRANSMISION!J16+DIFERENCIAL!J16</f>
        <v>1250</v>
      </c>
      <c r="N12" s="128">
        <v>800</v>
      </c>
      <c r="O12" s="128">
        <f>LLANTAS!J16</f>
        <v>0</v>
      </c>
      <c r="P12" s="128">
        <f>HOJALATERIA!J16</f>
        <v>0</v>
      </c>
      <c r="Q12" s="128">
        <v>0</v>
      </c>
      <c r="R12" s="128">
        <f t="shared" si="1"/>
        <v>2050</v>
      </c>
    </row>
    <row r="13" spans="1:18" x14ac:dyDescent="0.25">
      <c r="A13" s="123"/>
      <c r="B13" s="127" t="str">
        <f>HOJALATERIA!B17</f>
        <v>B-382</v>
      </c>
      <c r="C13" s="128"/>
      <c r="D13" s="128">
        <f>SUM('SERV. PREVENTIVOS'!J17+'SIST ELECT'!H17+FRENOS!H17+LAVADOS!H17+MOTOR!H17+TRANSMISION!H17+DIFERENCIAL!H17)</f>
        <v>1200</v>
      </c>
      <c r="E13" s="128">
        <v>500</v>
      </c>
      <c r="F13" s="128">
        <f>LLANTAS!H17</f>
        <v>0</v>
      </c>
      <c r="G13" s="128">
        <f>HOJALATERIA!H17</f>
        <v>0</v>
      </c>
      <c r="H13" s="128">
        <v>0</v>
      </c>
      <c r="I13" s="128">
        <f t="shared" si="0"/>
        <v>1700</v>
      </c>
      <c r="J13" s="123"/>
      <c r="K13" s="127" t="str">
        <f>HOJALATERIA!B17</f>
        <v>B-382</v>
      </c>
      <c r="L13" s="128"/>
      <c r="M13" s="128">
        <f>'SERV. PREVENTIVOS'!L17+'SIST ELECT'!J17+FRENOS!J17+LAVADOS!J17+MOTOR!J17+TRANSMISION!J17+DIFERENCIAL!J17</f>
        <v>0</v>
      </c>
      <c r="N13" s="128">
        <v>1000</v>
      </c>
      <c r="O13" s="128">
        <f>LLANTAS!J17</f>
        <v>6000</v>
      </c>
      <c r="P13" s="128">
        <f>HOJALATERIA!J17</f>
        <v>0</v>
      </c>
      <c r="Q13" s="128">
        <v>0</v>
      </c>
      <c r="R13" s="128">
        <f t="shared" si="1"/>
        <v>7000</v>
      </c>
    </row>
    <row r="14" spans="1:18" x14ac:dyDescent="0.25">
      <c r="A14" s="123"/>
      <c r="B14" s="127" t="str">
        <f>HOJALATERIA!B18</f>
        <v>A-37</v>
      </c>
      <c r="C14" s="128"/>
      <c r="D14" s="128">
        <f>SUM('SERV. PREVENTIVOS'!J18+'SIST ELECT'!H18+FRENOS!H18+LAVADOS!H18+MOTOR!H18+TRANSMISION!H18+DIFERENCIAL!H18)</f>
        <v>900</v>
      </c>
      <c r="E14" s="128">
        <v>501</v>
      </c>
      <c r="F14" s="128">
        <f>LLANTAS!H18</f>
        <v>0</v>
      </c>
      <c r="G14" s="128">
        <f>HOJALATERIA!H18</f>
        <v>0</v>
      </c>
      <c r="H14" s="128">
        <v>0</v>
      </c>
      <c r="I14" s="128">
        <f t="shared" si="0"/>
        <v>1401</v>
      </c>
      <c r="J14" s="123"/>
      <c r="K14" s="127" t="str">
        <f>HOJALATERIA!B18</f>
        <v>A-37</v>
      </c>
      <c r="L14" s="128"/>
      <c r="M14" s="128">
        <f>'SERV. PREVENTIVOS'!L18+'SIST ELECT'!J18+FRENOS!J18+LAVADOS!J18+MOTOR!J18+TRANSMISION!J18+DIFERENCIAL!J18</f>
        <v>0</v>
      </c>
      <c r="N14" s="128">
        <v>1</v>
      </c>
      <c r="O14" s="128">
        <f>LLANTAS!J18</f>
        <v>0</v>
      </c>
      <c r="P14" s="128">
        <f>HOJALATERIA!J18</f>
        <v>0</v>
      </c>
      <c r="Q14" s="128">
        <v>1</v>
      </c>
      <c r="R14" s="128">
        <f t="shared" si="1"/>
        <v>2</v>
      </c>
    </row>
    <row r="15" spans="1:18" x14ac:dyDescent="0.25">
      <c r="A15" s="123"/>
      <c r="B15" s="127" t="str">
        <f>HOJALATERIA!B19</f>
        <v>Q-67</v>
      </c>
      <c r="C15" s="128"/>
      <c r="D15" s="128">
        <f>SUM('SERV. PREVENTIVOS'!J19+'SIST ELECT'!H19+FRENOS!H19+LAVADOS!H19+MOTOR!H19+TRANSMISION!H19+DIFERENCIAL!H19)</f>
        <v>5358</v>
      </c>
      <c r="E15" s="128">
        <v>639.28571428571399</v>
      </c>
      <c r="F15" s="128">
        <f>LLANTAS!H19</f>
        <v>0</v>
      </c>
      <c r="G15" s="128">
        <f>HOJALATERIA!H19</f>
        <v>0</v>
      </c>
      <c r="H15" s="128">
        <v>0</v>
      </c>
      <c r="I15" s="128">
        <f t="shared" si="0"/>
        <v>5997.2857142857138</v>
      </c>
      <c r="J15" s="123"/>
      <c r="K15" s="127" t="str">
        <f>HOJALATERIA!B19</f>
        <v>Q-67</v>
      </c>
      <c r="L15" s="128"/>
      <c r="M15" s="128">
        <f>'SERV. PREVENTIVOS'!L19+'SIST ELECT'!J19+FRENOS!J19+LAVADOS!J19+MOTOR!J19+TRANSMISION!J19+DIFERENCIAL!J19</f>
        <v>0</v>
      </c>
      <c r="N15" s="128">
        <v>178.57142857142901</v>
      </c>
      <c r="O15" s="128">
        <f>LLANTAS!J19</f>
        <v>0</v>
      </c>
      <c r="P15" s="128">
        <f>HOJALATERIA!J19</f>
        <v>0</v>
      </c>
      <c r="Q15" s="128">
        <v>0</v>
      </c>
      <c r="R15" s="128">
        <f t="shared" si="1"/>
        <v>178.57142857142901</v>
      </c>
    </row>
    <row r="16" spans="1:18" x14ac:dyDescent="0.25">
      <c r="A16" s="123"/>
      <c r="B16" s="127" t="str">
        <f>HOJALATERIA!B20</f>
        <v>Q-23</v>
      </c>
      <c r="C16" s="128"/>
      <c r="D16" s="128">
        <f>SUM('SERV. PREVENTIVOS'!J20+'SIST ELECT'!H20+FRENOS!H20+LAVADOS!H20+MOTOR!H20+TRANSMISION!H20+DIFERENCIAL!H20)</f>
        <v>4500</v>
      </c>
      <c r="E16" s="128">
        <v>686.90476190476102</v>
      </c>
      <c r="F16" s="128">
        <f>LLANTAS!H20</f>
        <v>0</v>
      </c>
      <c r="G16" s="128">
        <f>HOJALATERIA!H20</f>
        <v>0</v>
      </c>
      <c r="H16" s="128">
        <v>0</v>
      </c>
      <c r="I16" s="128">
        <f t="shared" si="0"/>
        <v>5186.9047619047615</v>
      </c>
      <c r="J16" s="123"/>
      <c r="K16" s="127" t="str">
        <f>HOJALATERIA!B20</f>
        <v>Q-23</v>
      </c>
      <c r="L16" s="128"/>
      <c r="M16" s="128">
        <f>'SERV. PREVENTIVOS'!L20+'SIST ELECT'!J20+FRENOS!J20+LAVADOS!J20+MOTOR!J20+TRANSMISION!J20+DIFERENCIAL!J20</f>
        <v>0</v>
      </c>
      <c r="N16" s="128">
        <v>157.142857142857</v>
      </c>
      <c r="O16" s="128">
        <f>LLANTAS!J20</f>
        <v>2000</v>
      </c>
      <c r="P16" s="128">
        <f>HOJALATERIA!J20</f>
        <v>0</v>
      </c>
      <c r="Q16" s="128">
        <v>0</v>
      </c>
      <c r="R16" s="128">
        <f t="shared" si="1"/>
        <v>2157.1428571428569</v>
      </c>
    </row>
    <row r="17" spans="1:18" x14ac:dyDescent="0.25">
      <c r="A17" s="123"/>
      <c r="B17" s="127" t="str">
        <f>HOJALATERIA!B21</f>
        <v>Q-98</v>
      </c>
      <c r="C17" s="128"/>
      <c r="D17" s="128">
        <f>SUM('SERV. PREVENTIVOS'!J21+'SIST ELECT'!H21+FRENOS!H21+LAVADOS!H21+MOTOR!H21+TRANSMISION!H21+DIFERENCIAL!H21)</f>
        <v>0</v>
      </c>
      <c r="E17" s="128">
        <v>734.52380952380895</v>
      </c>
      <c r="F17" s="128">
        <f>LLANTAS!H21</f>
        <v>0</v>
      </c>
      <c r="G17" s="128">
        <f>HOJALATERIA!H21</f>
        <v>0</v>
      </c>
      <c r="H17" s="128">
        <v>0</v>
      </c>
      <c r="I17" s="128">
        <f t="shared" si="0"/>
        <v>734.52380952380895</v>
      </c>
      <c r="J17" s="123"/>
      <c r="K17" s="127" t="str">
        <f>HOJALATERIA!B21</f>
        <v>Q-98</v>
      </c>
      <c r="L17" s="128"/>
      <c r="M17" s="128">
        <f>'SERV. PREVENTIVOS'!L21+'SIST ELECT'!J21+FRENOS!J21+LAVADOS!J21+MOTOR!J21+TRANSMISION!J21+DIFERENCIAL!J21</f>
        <v>5300</v>
      </c>
      <c r="N17" s="128">
        <v>135.71428571428601</v>
      </c>
      <c r="O17" s="128">
        <f>LLANTAS!J21</f>
        <v>0</v>
      </c>
      <c r="P17" s="128">
        <f>HOJALATERIA!J21</f>
        <v>0</v>
      </c>
      <c r="Q17" s="128">
        <v>0</v>
      </c>
      <c r="R17" s="128">
        <f t="shared" si="1"/>
        <v>5435.7142857142862</v>
      </c>
    </row>
    <row r="18" spans="1:18" x14ac:dyDescent="0.25">
      <c r="A18" s="123"/>
      <c r="B18" s="127" t="str">
        <f>HOJALATERIA!B22</f>
        <v>Q-664</v>
      </c>
      <c r="C18" s="128"/>
      <c r="D18" s="128">
        <f>SUM('SERV. PREVENTIVOS'!J22+'SIST ELECT'!H22+FRENOS!H22+LAVADOS!H22+MOTOR!H22+TRANSMISION!H22+DIFERENCIAL!H22)</f>
        <v>0</v>
      </c>
      <c r="E18" s="128">
        <v>735.52380952380895</v>
      </c>
      <c r="F18" s="128">
        <f>LLANTAS!H22</f>
        <v>0</v>
      </c>
      <c r="G18" s="128">
        <f>HOJALATERIA!H22</f>
        <v>0</v>
      </c>
      <c r="H18" s="128">
        <v>0</v>
      </c>
      <c r="I18" s="128">
        <f t="shared" si="0"/>
        <v>735.52380952380895</v>
      </c>
      <c r="J18" s="123"/>
      <c r="K18" s="127" t="str">
        <f>HOJALATERIA!B22</f>
        <v>Q-664</v>
      </c>
      <c r="L18" s="128"/>
      <c r="M18" s="128">
        <f>'SERV. PREVENTIVOS'!L22+'SIST ELECT'!J22+FRENOS!J22+LAVADOS!J22+MOTOR!J22+TRANSMISION!J22+DIFERENCIAL!J22</f>
        <v>4500</v>
      </c>
      <c r="N18" s="128">
        <v>136.71428571428601</v>
      </c>
      <c r="O18" s="128">
        <f>LLANTAS!J22</f>
        <v>0</v>
      </c>
      <c r="P18" s="128">
        <f>HOJALATERIA!J22</f>
        <v>0</v>
      </c>
      <c r="Q18" s="128">
        <v>1</v>
      </c>
      <c r="R18" s="128">
        <f t="shared" si="1"/>
        <v>4637.7142857142862</v>
      </c>
    </row>
    <row r="19" spans="1:18" x14ac:dyDescent="0.25">
      <c r="A19" s="123"/>
      <c r="B19" s="127" t="str">
        <f>HOJALATERIA!B23</f>
        <v>A-6</v>
      </c>
      <c r="C19" s="128"/>
      <c r="D19" s="128">
        <f>SUM('SERV. PREVENTIVOS'!J23+'SIST ELECT'!H23+FRENOS!H23+LAVADOS!H23+MOTOR!H23+TRANSMISION!H23+DIFERENCIAL!H23)</f>
        <v>3000</v>
      </c>
      <c r="E19" s="128">
        <v>782.142857142857</v>
      </c>
      <c r="F19" s="128">
        <f>LLANTAS!H23</f>
        <v>0</v>
      </c>
      <c r="G19" s="128">
        <f>HOJALATERIA!H23</f>
        <v>0</v>
      </c>
      <c r="H19" s="128">
        <v>0</v>
      </c>
      <c r="I19" s="128">
        <f t="shared" si="0"/>
        <v>3782.1428571428569</v>
      </c>
      <c r="J19" s="123"/>
      <c r="K19" s="127" t="str">
        <f>HOJALATERIA!B23</f>
        <v>A-6</v>
      </c>
      <c r="L19" s="128"/>
      <c r="M19" s="128">
        <f>'SERV. PREVENTIVOS'!L23+'SIST ELECT'!J23+FRENOS!J23+LAVADOS!J23+MOTOR!J23+TRANSMISION!J23+DIFERENCIAL!J23</f>
        <v>0</v>
      </c>
      <c r="N19" s="128">
        <v>114.28571428571399</v>
      </c>
      <c r="O19" s="128">
        <f>LLANTAS!J23</f>
        <v>0</v>
      </c>
      <c r="P19" s="128">
        <f>HOJALATERIA!J23</f>
        <v>0</v>
      </c>
      <c r="Q19" s="128">
        <v>0</v>
      </c>
      <c r="R19" s="128">
        <f t="shared" si="1"/>
        <v>114.28571428571399</v>
      </c>
    </row>
    <row r="20" spans="1:18" x14ac:dyDescent="0.25">
      <c r="A20" s="123"/>
      <c r="B20" s="127" t="str">
        <f>HOJALATERIA!B24</f>
        <v>A-367</v>
      </c>
      <c r="C20" s="128"/>
      <c r="D20" s="128">
        <f>SUM('SERV. PREVENTIVOS'!J24+'SIST ELECT'!H24+FRENOS!H24+LAVADOS!H24+MOTOR!H24+TRANSMISION!H24+DIFERENCIAL!H24)</f>
        <v>0</v>
      </c>
      <c r="E20" s="128">
        <v>877.38095238095195</v>
      </c>
      <c r="F20" s="128">
        <f>LLANTAS!H24</f>
        <v>0</v>
      </c>
      <c r="G20" s="128">
        <f>HOJALATERIA!H24</f>
        <v>0</v>
      </c>
      <c r="H20" s="128">
        <v>0</v>
      </c>
      <c r="I20" s="128">
        <f t="shared" si="0"/>
        <v>877.38095238095195</v>
      </c>
      <c r="J20" s="123"/>
      <c r="K20" s="127" t="str">
        <f>HOJALATERIA!B24</f>
        <v>A-367</v>
      </c>
      <c r="L20" s="128"/>
      <c r="M20" s="128">
        <f>'SERV. PREVENTIVOS'!L24+'SIST ELECT'!J24+FRENOS!J24+LAVADOS!J24+MOTOR!J24+TRANSMISION!J24+DIFERENCIAL!J24</f>
        <v>2450</v>
      </c>
      <c r="N20" s="128">
        <v>71.428571428571004</v>
      </c>
      <c r="O20" s="128">
        <f>LLANTAS!J24</f>
        <v>0</v>
      </c>
      <c r="P20" s="128">
        <f>HOJALATERIA!J24</f>
        <v>0</v>
      </c>
      <c r="Q20" s="128">
        <v>0</v>
      </c>
      <c r="R20" s="128">
        <f t="shared" si="1"/>
        <v>2521.4285714285711</v>
      </c>
    </row>
    <row r="21" spans="1:18" x14ac:dyDescent="0.25">
      <c r="A21" s="123"/>
      <c r="B21" s="127" t="str">
        <f>HOJALATERIA!B25</f>
        <v>A-494</v>
      </c>
      <c r="C21" s="128"/>
      <c r="D21" s="128">
        <f>SUM('SERV. PREVENTIVOS'!J25+'SIST ELECT'!H25+FRENOS!H25+LAVADOS!H25+MOTOR!H25+TRANSMISION!H25+DIFERENCIAL!H25)</f>
        <v>1200</v>
      </c>
      <c r="E21" s="128">
        <v>878.38095238095195</v>
      </c>
      <c r="F21" s="128">
        <f>LLANTAS!H25</f>
        <v>0</v>
      </c>
      <c r="G21" s="128">
        <f>HOJALATERIA!H25</f>
        <v>0</v>
      </c>
      <c r="H21" s="128">
        <v>0</v>
      </c>
      <c r="I21" s="128">
        <f t="shared" si="0"/>
        <v>2078.3809523809518</v>
      </c>
      <c r="J21" s="123"/>
      <c r="K21" s="127" t="str">
        <f>HOJALATERIA!B25</f>
        <v>A-494</v>
      </c>
      <c r="L21" s="128"/>
      <c r="M21" s="128">
        <f>'SERV. PREVENTIVOS'!L25+'SIST ELECT'!J25+FRENOS!J25+LAVADOS!J25+MOTOR!J25+TRANSMISION!J25+DIFERENCIAL!J25</f>
        <v>0</v>
      </c>
      <c r="N21" s="128">
        <v>72.428571428571004</v>
      </c>
      <c r="O21" s="128">
        <f>LLANTAS!J25</f>
        <v>0</v>
      </c>
      <c r="P21" s="128">
        <f>HOJALATERIA!J25</f>
        <v>0</v>
      </c>
      <c r="Q21" s="128">
        <v>1</v>
      </c>
      <c r="R21" s="128">
        <f t="shared" si="1"/>
        <v>73.428571428571004</v>
      </c>
    </row>
    <row r="22" spans="1:18" x14ac:dyDescent="0.25">
      <c r="A22" s="123"/>
      <c r="B22" s="127" t="str">
        <f>HOJALATERIA!B26</f>
        <v>A-278</v>
      </c>
      <c r="C22" s="128"/>
      <c r="D22" s="128">
        <f>SUM('SERV. PREVENTIVOS'!J26+'SIST ELECT'!H26+FRENOS!H26+LAVADOS!H26+MOTOR!H26+TRANSMISION!H26+DIFERENCIAL!H26)</f>
        <v>0</v>
      </c>
      <c r="E22" s="128">
        <v>925</v>
      </c>
      <c r="F22" s="128">
        <f>LLANTAS!H26</f>
        <v>0</v>
      </c>
      <c r="G22" s="128">
        <f>HOJALATERIA!H26</f>
        <v>0</v>
      </c>
      <c r="H22" s="128">
        <v>0</v>
      </c>
      <c r="I22" s="128">
        <f t="shared" si="0"/>
        <v>925</v>
      </c>
      <c r="J22" s="123"/>
      <c r="K22" s="127" t="str">
        <f>HOJALATERIA!B26</f>
        <v>A-278</v>
      </c>
      <c r="L22" s="128"/>
      <c r="M22" s="128">
        <f>'SERV. PREVENTIVOS'!L26+'SIST ELECT'!J26+FRENOS!J26+LAVADOS!J26+MOTOR!J26+TRANSMISION!J26+DIFERENCIAL!J26</f>
        <v>6000</v>
      </c>
      <c r="N22" s="128">
        <v>50</v>
      </c>
      <c r="O22" s="128">
        <f>LLANTAS!J26</f>
        <v>0</v>
      </c>
      <c r="P22" s="128">
        <f>HOJALATERIA!J26</f>
        <v>0</v>
      </c>
      <c r="Q22" s="128">
        <v>0</v>
      </c>
      <c r="R22" s="128">
        <f t="shared" si="1"/>
        <v>6050</v>
      </c>
    </row>
    <row r="23" spans="1:18" x14ac:dyDescent="0.25">
      <c r="A23" s="123"/>
      <c r="B23" s="127" t="str">
        <f>HOJALATERIA!B27</f>
        <v>A-38</v>
      </c>
      <c r="C23" s="128"/>
      <c r="D23" s="128">
        <f>SUM('SERV. PREVENTIVOS'!J27+'SIST ELECT'!H27+FRENOS!H27+LAVADOS!H27+MOTOR!H27+TRANSMISION!H27+DIFERENCIAL!H27)</f>
        <v>1500</v>
      </c>
      <c r="E23" s="128">
        <v>972.61904761904702</v>
      </c>
      <c r="F23" s="128">
        <f>LLANTAS!H27</f>
        <v>0</v>
      </c>
      <c r="G23" s="128">
        <f>HOJALATERIA!H27</f>
        <v>0</v>
      </c>
      <c r="H23" s="128">
        <v>0</v>
      </c>
      <c r="I23" s="128">
        <f t="shared" si="0"/>
        <v>2472.6190476190468</v>
      </c>
      <c r="J23" s="123"/>
      <c r="K23" s="127" t="str">
        <f>HOJALATERIA!B27</f>
        <v>A-38</v>
      </c>
      <c r="L23" s="128"/>
      <c r="M23" s="128">
        <f>'SERV. PREVENTIVOS'!L27+'SIST ELECT'!J27+FRENOS!J27+LAVADOS!J27+MOTOR!J27+TRANSMISION!J27+DIFERENCIAL!J27</f>
        <v>0</v>
      </c>
      <c r="N23" s="128">
        <v>28.571428571428999</v>
      </c>
      <c r="O23" s="128">
        <f>LLANTAS!J27</f>
        <v>5000</v>
      </c>
      <c r="P23" s="128">
        <f>HOJALATERIA!J27</f>
        <v>0</v>
      </c>
      <c r="Q23" s="128">
        <v>0</v>
      </c>
      <c r="R23" s="128">
        <f t="shared" si="1"/>
        <v>5028.5714285714294</v>
      </c>
    </row>
    <row r="24" spans="1:18" x14ac:dyDescent="0.25">
      <c r="A24" s="123"/>
      <c r="B24" s="127" t="str">
        <f>HOJALATERIA!B28</f>
        <v>A-93</v>
      </c>
      <c r="C24" s="128"/>
      <c r="D24" s="128">
        <f>SUM('SERV. PREVENTIVOS'!J28+'SIST ELECT'!H28+FRENOS!H28+LAVADOS!H28+MOTOR!H28+TRANSMISION!H28+DIFERENCIAL!H28)</f>
        <v>0</v>
      </c>
      <c r="E24" s="128">
        <v>1020.2380952381</v>
      </c>
      <c r="F24" s="128">
        <f>LLANTAS!H28</f>
        <v>0</v>
      </c>
      <c r="G24" s="128">
        <f>HOJALATERIA!H28</f>
        <v>0</v>
      </c>
      <c r="H24" s="128">
        <v>0</v>
      </c>
      <c r="I24" s="128">
        <f t="shared" si="0"/>
        <v>1020.2380952381</v>
      </c>
      <c r="J24" s="123"/>
      <c r="K24" s="127" t="str">
        <f>HOJALATERIA!B28</f>
        <v>A-93</v>
      </c>
      <c r="L24" s="128"/>
      <c r="M24" s="128">
        <f>'SERV. PREVENTIVOS'!L28+'SIST ELECT'!J28+FRENOS!J28+LAVADOS!J28+MOTOR!J28+TRANSMISION!J28+DIFERENCIAL!J28</f>
        <v>2058</v>
      </c>
      <c r="N24" s="128">
        <v>7.1428571428570002</v>
      </c>
      <c r="O24" s="128">
        <f>LLANTAS!J28</f>
        <v>0</v>
      </c>
      <c r="P24" s="128">
        <f>HOJALATERIA!J28</f>
        <v>0</v>
      </c>
      <c r="Q24" s="128">
        <v>0</v>
      </c>
      <c r="R24" s="128">
        <f t="shared" si="1"/>
        <v>2065.1428571428569</v>
      </c>
    </row>
    <row r="25" spans="1:18" x14ac:dyDescent="0.25">
      <c r="A25" s="123"/>
      <c r="B25" s="129" t="s">
        <v>105</v>
      </c>
      <c r="C25" s="126">
        <f t="shared" ref="C25:I25" si="2">SUM(C6:C24)</f>
        <v>0</v>
      </c>
      <c r="D25" s="126">
        <f t="shared" si="2"/>
        <v>36908</v>
      </c>
      <c r="E25" s="126">
        <f t="shared" si="2"/>
        <v>13653.000000000004</v>
      </c>
      <c r="F25" s="126">
        <f t="shared" si="2"/>
        <v>0</v>
      </c>
      <c r="G25" s="126">
        <f t="shared" si="2"/>
        <v>1972</v>
      </c>
      <c r="H25" s="126">
        <f t="shared" si="2"/>
        <v>0</v>
      </c>
      <c r="I25" s="126">
        <f t="shared" si="2"/>
        <v>52533</v>
      </c>
      <c r="J25" s="123"/>
      <c r="K25" s="129" t="s">
        <v>105</v>
      </c>
      <c r="L25" s="126">
        <f t="shared" ref="L25:R25" si="3">SUM(L6:L24)</f>
        <v>0</v>
      </c>
      <c r="M25" s="126">
        <f t="shared" si="3"/>
        <v>22808</v>
      </c>
      <c r="N25" s="126">
        <f t="shared" si="3"/>
        <v>5653</v>
      </c>
      <c r="O25" s="126">
        <f t="shared" si="3"/>
        <v>31000</v>
      </c>
      <c r="P25" s="126">
        <f t="shared" si="3"/>
        <v>0</v>
      </c>
      <c r="Q25" s="126">
        <f t="shared" si="3"/>
        <v>3</v>
      </c>
      <c r="R25" s="126">
        <f t="shared" si="3"/>
        <v>59464</v>
      </c>
    </row>
    <row r="26" spans="1:18" x14ac:dyDescent="0.2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</row>
    <row r="27" spans="1:18" x14ac:dyDescent="0.2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</row>
    <row r="28" spans="1:18" x14ac:dyDescent="0.2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</row>
    <row r="29" spans="1:18" x14ac:dyDescent="0.25">
      <c r="A29" s="123"/>
      <c r="B29" s="124"/>
      <c r="C29" s="125" t="s">
        <v>3</v>
      </c>
      <c r="D29" s="124"/>
      <c r="E29" s="124"/>
      <c r="F29" s="124"/>
      <c r="G29" s="124"/>
      <c r="H29" s="124"/>
      <c r="I29" s="124"/>
      <c r="J29" s="123"/>
      <c r="K29" s="124"/>
      <c r="L29" s="125" t="s">
        <v>4</v>
      </c>
      <c r="M29" s="124"/>
      <c r="N29" s="124"/>
      <c r="O29" s="124"/>
      <c r="P29" s="124"/>
      <c r="Q29" s="124"/>
      <c r="R29" s="124"/>
    </row>
    <row r="30" spans="1:18" x14ac:dyDescent="0.25">
      <c r="A30" s="123"/>
      <c r="B30" s="126" t="s">
        <v>99</v>
      </c>
      <c r="C30" s="126" t="s">
        <v>100</v>
      </c>
      <c r="D30" s="126" t="s">
        <v>101</v>
      </c>
      <c r="E30" s="126" t="s">
        <v>102</v>
      </c>
      <c r="F30" s="126" t="s">
        <v>46</v>
      </c>
      <c r="G30" s="126" t="s">
        <v>103</v>
      </c>
      <c r="H30" s="126" t="s">
        <v>104</v>
      </c>
      <c r="I30" s="126" t="s">
        <v>105</v>
      </c>
      <c r="J30" s="123"/>
      <c r="K30" s="126" t="s">
        <v>99</v>
      </c>
      <c r="L30" s="126" t="s">
        <v>100</v>
      </c>
      <c r="M30" s="126" t="s">
        <v>101</v>
      </c>
      <c r="N30" s="126" t="s">
        <v>102</v>
      </c>
      <c r="O30" s="126" t="s">
        <v>46</v>
      </c>
      <c r="P30" s="126" t="s">
        <v>103</v>
      </c>
      <c r="Q30" s="126" t="s">
        <v>104</v>
      </c>
      <c r="R30" s="126" t="s">
        <v>105</v>
      </c>
    </row>
    <row r="31" spans="1:18" x14ac:dyDescent="0.25">
      <c r="A31" s="123"/>
      <c r="B31" s="127" t="str">
        <f t="shared" ref="B31:B49" si="4">B6</f>
        <v>B-9</v>
      </c>
      <c r="C31" s="128"/>
      <c r="D31" s="128">
        <f>'SERV. PREVENTIVOS'!N10+'SIST ELECT'!L10+FRENOS!L10+LAVADOS!L10+MOTOR!L10+TRANSMISION!L10+DIFERENCIAL!L10</f>
        <v>3000</v>
      </c>
      <c r="E31" s="128">
        <v>800</v>
      </c>
      <c r="F31" s="128">
        <f>LLANTAS!L10</f>
        <v>0</v>
      </c>
      <c r="G31" s="128">
        <f>HOJALATERIA!L10</f>
        <v>0</v>
      </c>
      <c r="H31" s="128">
        <v>0</v>
      </c>
      <c r="I31" s="128">
        <f t="shared" ref="I31:I49" si="5">SUM(C31:H31)</f>
        <v>3800</v>
      </c>
      <c r="J31" s="123"/>
      <c r="K31" s="127" t="str">
        <f t="shared" ref="K31:K49" si="6">K6</f>
        <v>B-9</v>
      </c>
      <c r="L31" s="128"/>
      <c r="M31" s="128">
        <f>'SERV. PREVENTIVOS'!N10+'SIST ELECT'!N10+FRENOS!N10+LAVADOS!N10+MOTOR!N10+TRANSMISION!N10+DIFERENCIAL!N10</f>
        <v>3000</v>
      </c>
      <c r="N31" s="128">
        <v>0</v>
      </c>
      <c r="O31" s="128">
        <f>LLANTAS!N10</f>
        <v>0</v>
      </c>
      <c r="P31" s="128">
        <f>HOJALATERIA!N10</f>
        <v>0</v>
      </c>
      <c r="Q31" s="128">
        <v>0</v>
      </c>
      <c r="R31" s="128">
        <f t="shared" ref="R31:R49" si="7">L31+M31+N31+O31+P31+Q31</f>
        <v>3000</v>
      </c>
    </row>
    <row r="32" spans="1:18" x14ac:dyDescent="0.25">
      <c r="A32" s="123"/>
      <c r="B32" s="127" t="str">
        <f t="shared" si="4"/>
        <v>B-65</v>
      </c>
      <c r="C32" s="128"/>
      <c r="D32" s="128">
        <f>'SERV. PREVENTIVOS'!N11+'SIST ELECT'!L11+FRENOS!L11+LAVADOS!L11+MOTOR!L11+TRANSMISION!L11+DIFERENCIAL!L11</f>
        <v>1250</v>
      </c>
      <c r="E32" s="128">
        <v>0</v>
      </c>
      <c r="F32" s="128">
        <f>LLANTAS!L11</f>
        <v>0</v>
      </c>
      <c r="G32" s="128">
        <f>HOJALATERIA!L11</f>
        <v>0</v>
      </c>
      <c r="H32" s="128">
        <v>0</v>
      </c>
      <c r="I32" s="128">
        <f t="shared" si="5"/>
        <v>1250</v>
      </c>
      <c r="J32" s="123"/>
      <c r="K32" s="127" t="str">
        <f t="shared" si="6"/>
        <v>B-65</v>
      </c>
      <c r="L32" s="128"/>
      <c r="M32" s="128">
        <f>'SERV. PREVENTIVOS'!N11+'SIST ELECT'!N11+FRENOS!N11+LAVADOS!N11+MOTOR!N11+TRANSMISION!N11+DIFERENCIAL!N11</f>
        <v>900</v>
      </c>
      <c r="N32" s="128">
        <v>0</v>
      </c>
      <c r="O32" s="128">
        <f>LLANTAS!N11</f>
        <v>0</v>
      </c>
      <c r="P32" s="128">
        <f>HOJALATERIA!N11</f>
        <v>0</v>
      </c>
      <c r="Q32" s="128">
        <v>0</v>
      </c>
      <c r="R32" s="128">
        <f t="shared" si="7"/>
        <v>900</v>
      </c>
    </row>
    <row r="33" spans="1:18" x14ac:dyDescent="0.25">
      <c r="A33" s="123"/>
      <c r="B33" s="127" t="str">
        <f t="shared" si="4"/>
        <v>B-357</v>
      </c>
      <c r="C33" s="128"/>
      <c r="D33" s="128">
        <f>'SERV. PREVENTIVOS'!N12+'SIST ELECT'!L12+FRENOS!L12+LAVADOS!L12+MOTOR!L12+TRANSMISION!L12+DIFERENCIAL!L12</f>
        <v>4000</v>
      </c>
      <c r="E33" s="128">
        <v>0</v>
      </c>
      <c r="F33" s="128">
        <f>LLANTAS!L12</f>
        <v>0</v>
      </c>
      <c r="G33" s="128">
        <f>HOJALATERIA!L12</f>
        <v>472</v>
      </c>
      <c r="H33" s="128">
        <v>0</v>
      </c>
      <c r="I33" s="128">
        <f t="shared" si="5"/>
        <v>4472</v>
      </c>
      <c r="J33" s="123"/>
      <c r="K33" s="127" t="str">
        <f t="shared" si="6"/>
        <v>B-357</v>
      </c>
      <c r="L33" s="128"/>
      <c r="M33" s="128">
        <f>'SERV. PREVENTIVOS'!N12+'SIST ELECT'!N12+FRENOS!N12+LAVADOS!N12+MOTOR!N12+TRANSMISION!N12+DIFERENCIAL!N12</f>
        <v>3000</v>
      </c>
      <c r="N33" s="128">
        <v>0</v>
      </c>
      <c r="O33" s="128">
        <f>LLANTAS!N12</f>
        <v>0</v>
      </c>
      <c r="P33" s="128">
        <f>HOJALATERIA!N12</f>
        <v>0</v>
      </c>
      <c r="Q33" s="128">
        <v>0</v>
      </c>
      <c r="R33" s="128">
        <f t="shared" si="7"/>
        <v>3000</v>
      </c>
    </row>
    <row r="34" spans="1:18" x14ac:dyDescent="0.25">
      <c r="A34" s="123"/>
      <c r="B34" s="127" t="str">
        <f t="shared" si="4"/>
        <v>B-7</v>
      </c>
      <c r="C34" s="128"/>
      <c r="D34" s="128">
        <f>'SERV. PREVENTIVOS'!N13+'SIST ELECT'!L13+FRENOS!L13+LAVADOS!L13+MOTOR!L13+TRANSMISION!L13+DIFERENCIAL!L13</f>
        <v>2410</v>
      </c>
      <c r="E34" s="128">
        <v>0</v>
      </c>
      <c r="F34" s="128">
        <f>LLANTAS!L13</f>
        <v>0</v>
      </c>
      <c r="G34" s="128">
        <f>HOJALATERIA!L13</f>
        <v>472</v>
      </c>
      <c r="H34" s="128">
        <v>0</v>
      </c>
      <c r="I34" s="128">
        <f t="shared" si="5"/>
        <v>2882</v>
      </c>
      <c r="J34" s="123"/>
      <c r="K34" s="127" t="str">
        <f t="shared" si="6"/>
        <v>B-7</v>
      </c>
      <c r="L34" s="128"/>
      <c r="M34" s="128">
        <f>'SERV. PREVENTIVOS'!N13+'SIST ELECT'!N13+FRENOS!N13+LAVADOS!N13+MOTOR!N13+TRANSMISION!N13+DIFERENCIAL!N13</f>
        <v>2410</v>
      </c>
      <c r="N34" s="128">
        <v>0</v>
      </c>
      <c r="O34" s="128">
        <f>LLANTAS!N13</f>
        <v>0</v>
      </c>
      <c r="P34" s="128">
        <f>HOJALATERIA!N13</f>
        <v>0</v>
      </c>
      <c r="Q34" s="128">
        <v>0</v>
      </c>
      <c r="R34" s="128">
        <f t="shared" si="7"/>
        <v>2410</v>
      </c>
    </row>
    <row r="35" spans="1:18" x14ac:dyDescent="0.25">
      <c r="A35" s="123"/>
      <c r="B35" s="127" t="str">
        <f t="shared" si="4"/>
        <v>B-15</v>
      </c>
      <c r="C35" s="128"/>
      <c r="D35" s="128">
        <f>'SERV. PREVENTIVOS'!N14+'SIST ELECT'!L14+FRENOS!L14+LAVADOS!L14+MOTOR!L14+TRANSMISION!L14+DIFERENCIAL!L14</f>
        <v>2000</v>
      </c>
      <c r="E35" s="128">
        <v>500</v>
      </c>
      <c r="F35" s="128">
        <f>LLANTAS!L14</f>
        <v>0</v>
      </c>
      <c r="G35" s="128">
        <f>HOJALATERIA!L14</f>
        <v>0</v>
      </c>
      <c r="H35" s="128">
        <v>0</v>
      </c>
      <c r="I35" s="128">
        <f t="shared" si="5"/>
        <v>2500</v>
      </c>
      <c r="J35" s="123"/>
      <c r="K35" s="127" t="str">
        <f t="shared" si="6"/>
        <v>B-15</v>
      </c>
      <c r="L35" s="128"/>
      <c r="M35" s="128">
        <f>'SERV. PREVENTIVOS'!N14+'SIST ELECT'!N14+FRENOS!N14+LAVADOS!N14+MOTOR!N14+TRANSMISION!N14+DIFERENCIAL!N14</f>
        <v>3250</v>
      </c>
      <c r="N35" s="128">
        <v>0</v>
      </c>
      <c r="O35" s="128">
        <f>LLANTAS!N14</f>
        <v>0</v>
      </c>
      <c r="P35" s="128">
        <f>HOJALATERIA!N14</f>
        <v>0</v>
      </c>
      <c r="Q35" s="128">
        <v>0</v>
      </c>
      <c r="R35" s="128">
        <f t="shared" si="7"/>
        <v>3250</v>
      </c>
    </row>
    <row r="36" spans="1:18" x14ac:dyDescent="0.25">
      <c r="A36" s="123"/>
      <c r="B36" s="127" t="str">
        <f t="shared" si="4"/>
        <v>B-541</v>
      </c>
      <c r="C36" s="128"/>
      <c r="D36" s="128">
        <f>'SERV. PREVENTIVOS'!N15+'SIST ELECT'!L15+FRENOS!L15+LAVADOS!L15+MOTOR!L15+TRANSMISION!L15+DIFERENCIAL!L15</f>
        <v>3000</v>
      </c>
      <c r="E36" s="128">
        <v>0</v>
      </c>
      <c r="F36" s="128">
        <f>LLANTAS!L15</f>
        <v>0</v>
      </c>
      <c r="G36" s="128">
        <f>HOJALATERIA!L15</f>
        <v>0</v>
      </c>
      <c r="H36" s="128">
        <v>0</v>
      </c>
      <c r="I36" s="128">
        <f t="shared" si="5"/>
        <v>3000</v>
      </c>
      <c r="J36" s="123"/>
      <c r="K36" s="127" t="str">
        <f t="shared" si="6"/>
        <v>B-541</v>
      </c>
      <c r="L36" s="128"/>
      <c r="M36" s="128">
        <f>'SERV. PREVENTIVOS'!N15+'SIST ELECT'!N15+FRENOS!N15+LAVADOS!N15+MOTOR!N15+TRANSMISION!N15+DIFERENCIAL!N15</f>
        <v>3000</v>
      </c>
      <c r="N36" s="128">
        <v>0</v>
      </c>
      <c r="O36" s="128">
        <f>LLANTAS!N15</f>
        <v>0</v>
      </c>
      <c r="P36" s="128">
        <f>HOJALATERIA!N15</f>
        <v>0</v>
      </c>
      <c r="Q36" s="128">
        <v>0</v>
      </c>
      <c r="R36" s="128">
        <f t="shared" si="7"/>
        <v>3000</v>
      </c>
    </row>
    <row r="37" spans="1:18" x14ac:dyDescent="0.25">
      <c r="A37" s="123"/>
      <c r="B37" s="127" t="str">
        <f t="shared" si="4"/>
        <v>B-479</v>
      </c>
      <c r="C37" s="128"/>
      <c r="D37" s="128">
        <f>'SERV. PREVENTIVOS'!N16+'SIST ELECT'!L16+FRENOS!L16+LAVADOS!L16+MOTOR!L16+TRANSMISION!L16+DIFERENCIAL!L16</f>
        <v>0</v>
      </c>
      <c r="E37" s="128">
        <v>600</v>
      </c>
      <c r="F37" s="128">
        <f>LLANTAS!L16</f>
        <v>0</v>
      </c>
      <c r="G37" s="128">
        <f>HOJALATERIA!L16</f>
        <v>0</v>
      </c>
      <c r="H37" s="128">
        <v>3000</v>
      </c>
      <c r="I37" s="128">
        <f t="shared" si="5"/>
        <v>3600</v>
      </c>
      <c r="J37" s="123"/>
      <c r="K37" s="127" t="str">
        <f t="shared" si="6"/>
        <v>B-479</v>
      </c>
      <c r="L37" s="128"/>
      <c r="M37" s="128">
        <f>'SERV. PREVENTIVOS'!N16+'SIST ELECT'!N16+FRENOS!N16+LAVADOS!N16+MOTOR!N16+TRANSMISION!N16+DIFERENCIAL!N16</f>
        <v>0</v>
      </c>
      <c r="N37" s="128">
        <v>0</v>
      </c>
      <c r="O37" s="128">
        <f>LLANTAS!N16</f>
        <v>0</v>
      </c>
      <c r="P37" s="128">
        <f>HOJALATERIA!N16</f>
        <v>0</v>
      </c>
      <c r="Q37" s="128">
        <v>0</v>
      </c>
      <c r="R37" s="128">
        <f t="shared" si="7"/>
        <v>0</v>
      </c>
    </row>
    <row r="38" spans="1:18" x14ac:dyDescent="0.25">
      <c r="A38" s="123"/>
      <c r="B38" s="127" t="str">
        <f t="shared" si="4"/>
        <v>B-382</v>
      </c>
      <c r="C38" s="128"/>
      <c r="D38" s="128">
        <f>'SERV. PREVENTIVOS'!N17+'SIST ELECT'!L17+FRENOS!L17+LAVADOS!L17+MOTOR!L17+TRANSMISION!L17+DIFERENCIAL!L17</f>
        <v>0</v>
      </c>
      <c r="E38" s="128">
        <v>0</v>
      </c>
      <c r="F38" s="128">
        <f>LLANTAS!L17</f>
        <v>0</v>
      </c>
      <c r="G38" s="128">
        <f>HOJALATERIA!L17</f>
        <v>0</v>
      </c>
      <c r="H38" s="128">
        <v>3000</v>
      </c>
      <c r="I38" s="128">
        <f t="shared" si="5"/>
        <v>3000</v>
      </c>
      <c r="J38" s="123"/>
      <c r="K38" s="127" t="str">
        <f t="shared" si="6"/>
        <v>B-382</v>
      </c>
      <c r="L38" s="128"/>
      <c r="M38" s="128">
        <f>'SERV. PREVENTIVOS'!N17+'SIST ELECT'!N17+FRENOS!N17+LAVADOS!N17+MOTOR!N17+TRANSMISION!N17+DIFERENCIAL!N17</f>
        <v>0</v>
      </c>
      <c r="N38" s="128">
        <v>0</v>
      </c>
      <c r="O38" s="128">
        <f>LLANTAS!N17</f>
        <v>0</v>
      </c>
      <c r="P38" s="128">
        <f>HOJALATERIA!N17</f>
        <v>0</v>
      </c>
      <c r="Q38" s="128">
        <v>0</v>
      </c>
      <c r="R38" s="128">
        <f t="shared" si="7"/>
        <v>0</v>
      </c>
    </row>
    <row r="39" spans="1:18" x14ac:dyDescent="0.25">
      <c r="A39" s="123"/>
      <c r="B39" s="127" t="str">
        <f t="shared" si="4"/>
        <v>A-37</v>
      </c>
      <c r="C39" s="128"/>
      <c r="D39" s="128">
        <f>'SERV. PREVENTIVOS'!N18+'SIST ELECT'!L18+FRENOS!L18+LAVADOS!L18+MOTOR!L18+TRANSMISION!L18+DIFERENCIAL!L18</f>
        <v>1200</v>
      </c>
      <c r="E39" s="128">
        <v>1000</v>
      </c>
      <c r="F39" s="128">
        <f>LLANTAS!L18</f>
        <v>0</v>
      </c>
      <c r="G39" s="128">
        <f>HOJALATERIA!L18</f>
        <v>0</v>
      </c>
      <c r="H39" s="128">
        <v>3001</v>
      </c>
      <c r="I39" s="128">
        <f t="shared" si="5"/>
        <v>5201</v>
      </c>
      <c r="J39" s="123"/>
      <c r="K39" s="127" t="str">
        <f t="shared" si="6"/>
        <v>A-37</v>
      </c>
      <c r="L39" s="128"/>
      <c r="M39" s="128">
        <f>'SERV. PREVENTIVOS'!N18+'SIST ELECT'!N18+FRENOS!N18+LAVADOS!N18+MOTOR!N18+TRANSMISION!N18+DIFERENCIAL!N18</f>
        <v>2450</v>
      </c>
      <c r="N39" s="128">
        <v>1</v>
      </c>
      <c r="O39" s="128">
        <f>LLANTAS!N18</f>
        <v>0</v>
      </c>
      <c r="P39" s="128">
        <f>HOJALATERIA!N18</f>
        <v>0</v>
      </c>
      <c r="Q39" s="128">
        <v>1</v>
      </c>
      <c r="R39" s="128">
        <f t="shared" si="7"/>
        <v>2452</v>
      </c>
    </row>
    <row r="40" spans="1:18" x14ac:dyDescent="0.25">
      <c r="A40" s="123"/>
      <c r="B40" s="127" t="str">
        <f t="shared" si="4"/>
        <v>Q-67</v>
      </c>
      <c r="C40" s="128"/>
      <c r="D40" s="128">
        <f>'SERV. PREVENTIVOS'!N19+'SIST ELECT'!L19+FRENOS!L19+LAVADOS!L19+MOTOR!L19+TRANSMISION!L19+DIFERENCIAL!L19</f>
        <v>0</v>
      </c>
      <c r="E40" s="128">
        <v>0</v>
      </c>
      <c r="F40" s="128">
        <f>LLANTAS!L19</f>
        <v>0</v>
      </c>
      <c r="G40" s="128">
        <f>HOJALATERIA!L19</f>
        <v>2000</v>
      </c>
      <c r="H40" s="128">
        <v>3000</v>
      </c>
      <c r="I40" s="128">
        <f t="shared" si="5"/>
        <v>5000</v>
      </c>
      <c r="J40" s="123"/>
      <c r="K40" s="127" t="str">
        <f t="shared" si="6"/>
        <v>Q-67</v>
      </c>
      <c r="L40" s="128"/>
      <c r="M40" s="128">
        <f>'SERV. PREVENTIVOS'!N19+'SIST ELECT'!N19+FRENOS!N19+LAVADOS!N19+MOTOR!N19+TRANSMISION!N19+DIFERENCIAL!N19</f>
        <v>0</v>
      </c>
      <c r="N40" s="128">
        <v>0</v>
      </c>
      <c r="O40" s="128">
        <f>LLANTAS!N19</f>
        <v>0</v>
      </c>
      <c r="P40" s="128">
        <f>HOJALATERIA!N19</f>
        <v>0</v>
      </c>
      <c r="Q40" s="128">
        <v>0</v>
      </c>
      <c r="R40" s="128">
        <f t="shared" si="7"/>
        <v>0</v>
      </c>
    </row>
    <row r="41" spans="1:18" x14ac:dyDescent="0.25">
      <c r="A41" s="123"/>
      <c r="B41" s="127" t="str">
        <f t="shared" si="4"/>
        <v>Q-23</v>
      </c>
      <c r="C41" s="128"/>
      <c r="D41" s="128">
        <f>'SERV. PREVENTIVOS'!N20+'SIST ELECT'!L20+FRENOS!L20+LAVADOS!L20+MOTOR!L20+TRANSMISION!L20+DIFERENCIAL!L20</f>
        <v>0</v>
      </c>
      <c r="E41" s="128">
        <v>0</v>
      </c>
      <c r="F41" s="128">
        <f>LLANTAS!L20</f>
        <v>5000</v>
      </c>
      <c r="G41" s="128">
        <f>HOJALATERIA!L20</f>
        <v>0</v>
      </c>
      <c r="H41" s="128">
        <v>0</v>
      </c>
      <c r="I41" s="128">
        <f t="shared" si="5"/>
        <v>5000</v>
      </c>
      <c r="J41" s="123"/>
      <c r="K41" s="127" t="str">
        <f t="shared" si="6"/>
        <v>Q-23</v>
      </c>
      <c r="L41" s="128"/>
      <c r="M41" s="128">
        <f>'SERV. PREVENTIVOS'!N20+'SIST ELECT'!N20+FRENOS!N20+LAVADOS!N20+MOTOR!N20+TRANSMISION!N20+DIFERENCIAL!N20</f>
        <v>0</v>
      </c>
      <c r="N41" s="128">
        <v>0</v>
      </c>
      <c r="O41" s="128">
        <f>LLANTAS!N20</f>
        <v>0</v>
      </c>
      <c r="P41" s="128">
        <f>HOJALATERIA!N20</f>
        <v>0</v>
      </c>
      <c r="Q41" s="128">
        <v>0</v>
      </c>
      <c r="R41" s="128">
        <f t="shared" si="7"/>
        <v>0</v>
      </c>
    </row>
    <row r="42" spans="1:18" x14ac:dyDescent="0.25">
      <c r="A42" s="123"/>
      <c r="B42" s="127" t="str">
        <f t="shared" si="4"/>
        <v>Q-98</v>
      </c>
      <c r="C42" s="128"/>
      <c r="D42" s="128">
        <f>'SERV. PREVENTIVOS'!N21+'SIST ELECT'!L21+FRENOS!L21+LAVADOS!L21+MOTOR!L21+TRANSMISION!L21+DIFERENCIAL!L21</f>
        <v>0</v>
      </c>
      <c r="E42" s="128">
        <v>0</v>
      </c>
      <c r="F42" s="128">
        <f>LLANTAS!L21</f>
        <v>5000</v>
      </c>
      <c r="G42" s="128">
        <f>HOJALATERIA!L21</f>
        <v>0</v>
      </c>
      <c r="H42" s="128">
        <v>0</v>
      </c>
      <c r="I42" s="128">
        <f t="shared" si="5"/>
        <v>5000</v>
      </c>
      <c r="J42" s="123"/>
      <c r="K42" s="127" t="str">
        <f t="shared" si="6"/>
        <v>Q-98</v>
      </c>
      <c r="L42" s="128"/>
      <c r="M42" s="128">
        <f>'SERV. PREVENTIVOS'!N21+'SIST ELECT'!N21+FRENOS!N21+LAVADOS!N21+MOTOR!N21+TRANSMISION!N21+DIFERENCIAL!N21</f>
        <v>3500</v>
      </c>
      <c r="N42" s="128">
        <v>1000</v>
      </c>
      <c r="O42" s="128">
        <f>LLANTAS!N21</f>
        <v>0</v>
      </c>
      <c r="P42" s="128">
        <f>HOJALATERIA!N21</f>
        <v>0</v>
      </c>
      <c r="Q42" s="128">
        <v>0</v>
      </c>
      <c r="R42" s="128">
        <f t="shared" si="7"/>
        <v>4500</v>
      </c>
    </row>
    <row r="43" spans="1:18" x14ac:dyDescent="0.25">
      <c r="A43" s="123"/>
      <c r="B43" s="127" t="str">
        <f t="shared" si="4"/>
        <v>Q-664</v>
      </c>
      <c r="C43" s="128"/>
      <c r="D43" s="128">
        <f>'SERV. PREVENTIVOS'!N22+'SIST ELECT'!L22+FRENOS!L22+LAVADOS!L22+MOTOR!L22+TRANSMISION!L22+DIFERENCIAL!L22</f>
        <v>0</v>
      </c>
      <c r="E43" s="128">
        <v>1</v>
      </c>
      <c r="F43" s="128">
        <f>LLANTAS!L22</f>
        <v>5000</v>
      </c>
      <c r="G43" s="128">
        <f>HOJALATERIA!L22</f>
        <v>0</v>
      </c>
      <c r="H43" s="128">
        <v>1</v>
      </c>
      <c r="I43" s="128">
        <f t="shared" si="5"/>
        <v>5002</v>
      </c>
      <c r="J43" s="123"/>
      <c r="K43" s="127" t="str">
        <f t="shared" si="6"/>
        <v>Q-664</v>
      </c>
      <c r="L43" s="128"/>
      <c r="M43" s="128">
        <f>'SERV. PREVENTIVOS'!N22+'SIST ELECT'!N22+FRENOS!N22+LAVADOS!N22+MOTOR!N22+TRANSMISION!N22+DIFERENCIAL!N22</f>
        <v>0</v>
      </c>
      <c r="N43" s="128">
        <v>1001</v>
      </c>
      <c r="O43" s="128">
        <f>LLANTAS!N22</f>
        <v>0</v>
      </c>
      <c r="P43" s="128">
        <f>HOJALATERIA!N22</f>
        <v>0</v>
      </c>
      <c r="Q43" s="128">
        <v>1</v>
      </c>
      <c r="R43" s="128">
        <f t="shared" si="7"/>
        <v>1002</v>
      </c>
    </row>
    <row r="44" spans="1:18" x14ac:dyDescent="0.25">
      <c r="A44" s="123"/>
      <c r="B44" s="127" t="str">
        <f t="shared" si="4"/>
        <v>A-6</v>
      </c>
      <c r="C44" s="128"/>
      <c r="D44" s="128">
        <f>'SERV. PREVENTIVOS'!N23+'SIST ELECT'!L23+FRENOS!L23+LAVADOS!L23+MOTOR!L23+TRANSMISION!L23+DIFERENCIAL!L23</f>
        <v>1450</v>
      </c>
      <c r="E44" s="128">
        <v>300</v>
      </c>
      <c r="F44" s="128">
        <f>LLANTAS!L23</f>
        <v>0</v>
      </c>
      <c r="G44" s="128">
        <f>HOJALATERIA!L23</f>
        <v>0</v>
      </c>
      <c r="H44" s="128">
        <v>0</v>
      </c>
      <c r="I44" s="128">
        <f t="shared" si="5"/>
        <v>1750</v>
      </c>
      <c r="J44" s="123"/>
      <c r="K44" s="127" t="str">
        <f t="shared" si="6"/>
        <v>A-6</v>
      </c>
      <c r="L44" s="128"/>
      <c r="M44" s="128">
        <f>'SERV. PREVENTIVOS'!N23+'SIST ELECT'!N23+FRENOS!N23+LAVADOS!N23+MOTOR!N23+TRANSMISION!N23+DIFERENCIAL!N23</f>
        <v>1450</v>
      </c>
      <c r="N44" s="128">
        <v>1000</v>
      </c>
      <c r="O44" s="128">
        <f>LLANTAS!N23</f>
        <v>5000</v>
      </c>
      <c r="P44" s="128">
        <f>HOJALATERIA!N23</f>
        <v>0</v>
      </c>
      <c r="Q44" s="128">
        <v>0</v>
      </c>
      <c r="R44" s="128">
        <f t="shared" si="7"/>
        <v>7450</v>
      </c>
    </row>
    <row r="45" spans="1:18" x14ac:dyDescent="0.25">
      <c r="A45" s="123"/>
      <c r="B45" s="127" t="str">
        <f t="shared" si="4"/>
        <v>A-367</v>
      </c>
      <c r="C45" s="128"/>
      <c r="D45" s="128">
        <f>'SERV. PREVENTIVOS'!N24+'SIST ELECT'!L24+FRENOS!L24+LAVADOS!L24+MOTOR!L24+TRANSMISION!L24+DIFERENCIAL!L24</f>
        <v>0</v>
      </c>
      <c r="E45" s="128">
        <v>0</v>
      </c>
      <c r="F45" s="128">
        <f>LLANTAS!L24</f>
        <v>0</v>
      </c>
      <c r="G45" s="128">
        <f>HOJALATERIA!L24</f>
        <v>0</v>
      </c>
      <c r="H45" s="128">
        <v>0</v>
      </c>
      <c r="I45" s="128">
        <f t="shared" si="5"/>
        <v>0</v>
      </c>
      <c r="J45" s="123"/>
      <c r="K45" s="127" t="str">
        <f t="shared" si="6"/>
        <v>A-367</v>
      </c>
      <c r="L45" s="128"/>
      <c r="M45" s="128">
        <f>'SERV. PREVENTIVOS'!N24+'SIST ELECT'!N24+FRENOS!N24+LAVADOS!N24+MOTOR!N24+TRANSMISION!N24+DIFERENCIAL!N24</f>
        <v>0</v>
      </c>
      <c r="N45" s="128">
        <v>1000</v>
      </c>
      <c r="O45" s="128">
        <f>LLANTAS!N24</f>
        <v>0</v>
      </c>
      <c r="P45" s="128">
        <f>HOJALATERIA!N24</f>
        <v>0</v>
      </c>
      <c r="Q45" s="128">
        <v>0</v>
      </c>
      <c r="R45" s="128">
        <f t="shared" si="7"/>
        <v>1000</v>
      </c>
    </row>
    <row r="46" spans="1:18" x14ac:dyDescent="0.25">
      <c r="A46" s="123"/>
      <c r="B46" s="127" t="str">
        <f t="shared" si="4"/>
        <v>A-494</v>
      </c>
      <c r="C46" s="128"/>
      <c r="D46" s="128">
        <f>'SERV. PREVENTIVOS'!N25+'SIST ELECT'!L25+FRENOS!L25+LAVADOS!L25+MOTOR!L25+TRANSMISION!L25+DIFERENCIAL!L25</f>
        <v>1450</v>
      </c>
      <c r="E46" s="128">
        <v>1</v>
      </c>
      <c r="F46" s="128">
        <f>LLANTAS!L25</f>
        <v>0</v>
      </c>
      <c r="G46" s="128">
        <f>HOJALATERIA!L25</f>
        <v>0</v>
      </c>
      <c r="H46" s="128">
        <v>1</v>
      </c>
      <c r="I46" s="128">
        <f t="shared" si="5"/>
        <v>1452</v>
      </c>
      <c r="J46" s="123"/>
      <c r="K46" s="127" t="str">
        <f t="shared" si="6"/>
        <v>A-494</v>
      </c>
      <c r="L46" s="128"/>
      <c r="M46" s="128">
        <f>'SERV. PREVENTIVOS'!N25+'SIST ELECT'!N25+FRENOS!N25+LAVADOS!N25+MOTOR!N25+TRANSMISION!N25+DIFERENCIAL!N25</f>
        <v>1450</v>
      </c>
      <c r="N46" s="128">
        <v>1001</v>
      </c>
      <c r="O46" s="128">
        <f>LLANTAS!N25</f>
        <v>0</v>
      </c>
      <c r="P46" s="128">
        <f>HOJALATERIA!N25</f>
        <v>0</v>
      </c>
      <c r="Q46" s="128">
        <v>1</v>
      </c>
      <c r="R46" s="128">
        <f t="shared" si="7"/>
        <v>2452</v>
      </c>
    </row>
    <row r="47" spans="1:18" x14ac:dyDescent="0.25">
      <c r="A47" s="123"/>
      <c r="B47" s="127" t="str">
        <f t="shared" si="4"/>
        <v>A-278</v>
      </c>
      <c r="C47" s="128"/>
      <c r="D47" s="128">
        <f>'SERV. PREVENTIVOS'!N26+'SIST ELECT'!L26+FRENOS!L26+LAVADOS!L26+MOTOR!L26+TRANSMISION!L26+DIFERENCIAL!L26</f>
        <v>0</v>
      </c>
      <c r="E47" s="128">
        <v>0</v>
      </c>
      <c r="F47" s="128">
        <f>LLANTAS!L26</f>
        <v>0</v>
      </c>
      <c r="G47" s="128">
        <f>HOJALATERIA!L26</f>
        <v>0</v>
      </c>
      <c r="H47" s="128">
        <v>0</v>
      </c>
      <c r="I47" s="128">
        <f t="shared" si="5"/>
        <v>0</v>
      </c>
      <c r="J47" s="123"/>
      <c r="K47" s="127" t="str">
        <f t="shared" si="6"/>
        <v>A-278</v>
      </c>
      <c r="L47" s="128"/>
      <c r="M47" s="128">
        <f>'SERV. PREVENTIVOS'!N26+'SIST ELECT'!N26+FRENOS!N26+LAVADOS!N26+MOTOR!N26+TRANSMISION!N26+DIFERENCIAL!N26</f>
        <v>0</v>
      </c>
      <c r="N47" s="128">
        <v>1000</v>
      </c>
      <c r="O47" s="128">
        <f>LLANTAS!N26</f>
        <v>0</v>
      </c>
      <c r="P47" s="128">
        <f>HOJALATERIA!N26</f>
        <v>0</v>
      </c>
      <c r="Q47" s="128">
        <v>0</v>
      </c>
      <c r="R47" s="128">
        <f t="shared" si="7"/>
        <v>1000</v>
      </c>
    </row>
    <row r="48" spans="1:18" x14ac:dyDescent="0.25">
      <c r="A48" s="123"/>
      <c r="B48" s="127" t="str">
        <f t="shared" si="4"/>
        <v>A-38</v>
      </c>
      <c r="C48" s="128"/>
      <c r="D48" s="128">
        <f>'SERV. PREVENTIVOS'!N27+'SIST ELECT'!L27+FRENOS!L27+LAVADOS!L27+MOTOR!L27+TRANSMISION!L27+DIFERENCIAL!L27</f>
        <v>3000</v>
      </c>
      <c r="E48" s="128">
        <v>0</v>
      </c>
      <c r="F48" s="128">
        <f>LLANTAS!L27</f>
        <v>0</v>
      </c>
      <c r="G48" s="128">
        <f>HOJALATERIA!L27</f>
        <v>0</v>
      </c>
      <c r="H48" s="128">
        <v>500</v>
      </c>
      <c r="I48" s="128">
        <f t="shared" si="5"/>
        <v>3500</v>
      </c>
      <c r="J48" s="123"/>
      <c r="K48" s="127" t="str">
        <f t="shared" si="6"/>
        <v>A-38</v>
      </c>
      <c r="L48" s="128"/>
      <c r="M48" s="128">
        <f>'SERV. PREVENTIVOS'!N27+'SIST ELECT'!N27+FRENOS!N27+LAVADOS!N27+MOTOR!N27+TRANSMISION!N27+DIFERENCIAL!N27</f>
        <v>3000</v>
      </c>
      <c r="N48" s="128">
        <v>0</v>
      </c>
      <c r="O48" s="128">
        <f>LLANTAS!N27</f>
        <v>0</v>
      </c>
      <c r="P48" s="128">
        <f>HOJALATERIA!N27</f>
        <v>0</v>
      </c>
      <c r="Q48" s="128">
        <v>0</v>
      </c>
      <c r="R48" s="128">
        <f t="shared" si="7"/>
        <v>3000</v>
      </c>
    </row>
    <row r="49" spans="1:18" x14ac:dyDescent="0.25">
      <c r="A49" s="123"/>
      <c r="B49" s="127" t="str">
        <f t="shared" si="4"/>
        <v>A-93</v>
      </c>
      <c r="C49" s="128"/>
      <c r="D49" s="128">
        <f>'SERV. PREVENTIVOS'!N28+'SIST ELECT'!L28+FRENOS!L28+LAVADOS!L28+MOTOR!L28+TRANSMISION!L28+DIFERENCIAL!L28</f>
        <v>0</v>
      </c>
      <c r="E49" s="128">
        <v>0</v>
      </c>
      <c r="F49" s="128">
        <f>LLANTAS!L28</f>
        <v>0</v>
      </c>
      <c r="G49" s="128">
        <f>HOJALATERIA!L28</f>
        <v>0</v>
      </c>
      <c r="H49" s="128">
        <v>0</v>
      </c>
      <c r="I49" s="128">
        <f t="shared" si="5"/>
        <v>0</v>
      </c>
      <c r="J49" s="123"/>
      <c r="K49" s="127" t="str">
        <f t="shared" si="6"/>
        <v>A-93</v>
      </c>
      <c r="L49" s="128"/>
      <c r="M49" s="128">
        <f>'SERV. PREVENTIVOS'!N28+'SIST ELECT'!N28+FRENOS!N28+LAVADOS!N28+MOTOR!N28+TRANSMISION!N28+DIFERENCIAL!N28</f>
        <v>0</v>
      </c>
      <c r="N49" s="128">
        <v>0</v>
      </c>
      <c r="O49" s="128">
        <f>LLANTAS!N28</f>
        <v>0</v>
      </c>
      <c r="P49" s="128">
        <f>HOJALATERIA!N28</f>
        <v>0</v>
      </c>
      <c r="Q49" s="128">
        <v>0</v>
      </c>
      <c r="R49" s="128">
        <f t="shared" si="7"/>
        <v>0</v>
      </c>
    </row>
    <row r="50" spans="1:18" s="130" customFormat="1" x14ac:dyDescent="0.25">
      <c r="A50" s="124"/>
      <c r="B50" s="129" t="s">
        <v>105</v>
      </c>
      <c r="C50" s="126">
        <f t="shared" ref="C50:I50" si="8">SUM(C31:C49)</f>
        <v>0</v>
      </c>
      <c r="D50" s="126">
        <f t="shared" si="8"/>
        <v>22760</v>
      </c>
      <c r="E50" s="126">
        <f t="shared" si="8"/>
        <v>3202</v>
      </c>
      <c r="F50" s="126">
        <f t="shared" si="8"/>
        <v>15000</v>
      </c>
      <c r="G50" s="126">
        <f t="shared" si="8"/>
        <v>2944</v>
      </c>
      <c r="H50" s="126">
        <f t="shared" si="8"/>
        <v>12503</v>
      </c>
      <c r="I50" s="126">
        <f t="shared" si="8"/>
        <v>56409</v>
      </c>
      <c r="J50" s="124"/>
      <c r="K50" s="129" t="s">
        <v>105</v>
      </c>
      <c r="L50" s="126">
        <f t="shared" ref="L50:R50" si="9">SUM(L31:L49)</f>
        <v>0</v>
      </c>
      <c r="M50" s="126">
        <f t="shared" si="9"/>
        <v>27410</v>
      </c>
      <c r="N50" s="126">
        <f t="shared" si="9"/>
        <v>6003</v>
      </c>
      <c r="O50" s="126">
        <f t="shared" si="9"/>
        <v>5000</v>
      </c>
      <c r="P50" s="126">
        <f t="shared" si="9"/>
        <v>0</v>
      </c>
      <c r="Q50" s="126">
        <f t="shared" si="9"/>
        <v>3</v>
      </c>
      <c r="R50" s="126">
        <f t="shared" si="9"/>
        <v>38416</v>
      </c>
    </row>
    <row r="51" spans="1:18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</row>
    <row r="52" spans="1:18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</row>
    <row r="53" spans="1:18" x14ac:dyDescent="0.2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</row>
    <row r="54" spans="1:18" x14ac:dyDescent="0.25">
      <c r="A54" s="123"/>
      <c r="B54" s="124"/>
      <c r="C54" s="125" t="s">
        <v>5</v>
      </c>
      <c r="D54" s="124"/>
      <c r="E54" s="124"/>
      <c r="F54" s="124"/>
      <c r="G54" s="124"/>
      <c r="H54" s="124"/>
      <c r="I54" s="124"/>
      <c r="J54" s="123"/>
      <c r="K54" s="124"/>
      <c r="L54" s="125" t="s">
        <v>6</v>
      </c>
      <c r="M54" s="124"/>
      <c r="N54" s="124"/>
      <c r="O54" s="124"/>
      <c r="P54" s="124"/>
      <c r="Q54" s="124"/>
      <c r="R54" s="124"/>
    </row>
    <row r="55" spans="1:18" x14ac:dyDescent="0.25">
      <c r="A55" s="123"/>
      <c r="B55" s="126" t="s">
        <v>99</v>
      </c>
      <c r="C55" s="126" t="s">
        <v>100</v>
      </c>
      <c r="D55" s="126" t="s">
        <v>101</v>
      </c>
      <c r="E55" s="126" t="s">
        <v>102</v>
      </c>
      <c r="F55" s="126" t="s">
        <v>46</v>
      </c>
      <c r="G55" s="126" t="s">
        <v>103</v>
      </c>
      <c r="H55" s="126" t="s">
        <v>104</v>
      </c>
      <c r="I55" s="126" t="s">
        <v>105</v>
      </c>
      <c r="J55" s="123"/>
      <c r="K55" s="126" t="s">
        <v>99</v>
      </c>
      <c r="L55" s="126" t="s">
        <v>100</v>
      </c>
      <c r="M55" s="126" t="s">
        <v>101</v>
      </c>
      <c r="N55" s="126" t="s">
        <v>102</v>
      </c>
      <c r="O55" s="126" t="s">
        <v>46</v>
      </c>
      <c r="P55" s="126" t="s">
        <v>103</v>
      </c>
      <c r="Q55" s="126" t="s">
        <v>104</v>
      </c>
      <c r="R55" s="126" t="s">
        <v>105</v>
      </c>
    </row>
    <row r="56" spans="1:18" x14ac:dyDescent="0.25">
      <c r="A56" s="123"/>
      <c r="B56" s="127" t="str">
        <f t="shared" ref="B56:B74" si="10">B31</f>
        <v>B-9</v>
      </c>
      <c r="C56" s="128"/>
      <c r="D56" s="128">
        <f>'SERV. PREVENTIVOS'!R10+'SIST ELECT'!P10+FRENOS!P10+LAVADOS!P10+MOTOR!P10+TRANSMISION!P10+DIFERENCIAL!P10</f>
        <v>2000</v>
      </c>
      <c r="E56" s="128">
        <v>0</v>
      </c>
      <c r="F56" s="128">
        <f>LLANTAS!P10</f>
        <v>0</v>
      </c>
      <c r="G56" s="128">
        <f>HOJALATERIA!P10</f>
        <v>0</v>
      </c>
      <c r="H56" s="128">
        <v>0</v>
      </c>
      <c r="I56" s="128">
        <f t="shared" ref="I56:I74" si="11">SUM(C56:H56)</f>
        <v>2000</v>
      </c>
      <c r="J56" s="123"/>
      <c r="K56" s="127" t="str">
        <f t="shared" ref="K56:K74" si="12">K31</f>
        <v>B-9</v>
      </c>
      <c r="L56" s="128"/>
      <c r="M56" s="128">
        <f>'SERV. PREVENTIVOS'!T10+'SIST ELECT'!R10+FRENOS!R10+LAVADOS!R10+MOTOR!R10+TRANSMISION!R10+DIFERENCIAL!R10</f>
        <v>0</v>
      </c>
      <c r="N56" s="128">
        <v>0</v>
      </c>
      <c r="O56" s="128">
        <f>LLANTAS!R10</f>
        <v>6000</v>
      </c>
      <c r="P56" s="128">
        <f>HOJALATERIA!R10</f>
        <v>0</v>
      </c>
      <c r="Q56" s="128">
        <v>0</v>
      </c>
      <c r="R56" s="128">
        <f t="shared" ref="R56:R74" si="13">L56+M56+N56+O56+P56+Q56</f>
        <v>6000</v>
      </c>
    </row>
    <row r="57" spans="1:18" x14ac:dyDescent="0.25">
      <c r="A57" s="123"/>
      <c r="B57" s="127" t="str">
        <f t="shared" si="10"/>
        <v>B-65</v>
      </c>
      <c r="C57" s="128"/>
      <c r="D57" s="128">
        <f>'SERV. PREVENTIVOS'!R11+'SIST ELECT'!P11+FRENOS!P11+LAVADOS!P11+MOTOR!P11+TRANSMISION!P11+DIFERENCIAL!P11</f>
        <v>0</v>
      </c>
      <c r="E57" s="128">
        <v>0</v>
      </c>
      <c r="F57" s="128">
        <f>LLANTAS!P11</f>
        <v>6000</v>
      </c>
      <c r="G57" s="128">
        <f>HOJALATERIA!P11</f>
        <v>0</v>
      </c>
      <c r="H57" s="128">
        <v>0</v>
      </c>
      <c r="I57" s="128">
        <f t="shared" si="11"/>
        <v>6000</v>
      </c>
      <c r="J57" s="123"/>
      <c r="K57" s="127" t="str">
        <f t="shared" si="12"/>
        <v>B-65</v>
      </c>
      <c r="L57" s="128"/>
      <c r="M57" s="128">
        <f>'SERV. PREVENTIVOS'!T11+'SIST ELECT'!R11+FRENOS!R11+LAVADOS!R11+MOTOR!R11+TRANSMISION!R11+DIFERENCIAL!R11</f>
        <v>900</v>
      </c>
      <c r="N57" s="128">
        <v>0</v>
      </c>
      <c r="O57" s="128">
        <f>LLANTAS!R11</f>
        <v>0</v>
      </c>
      <c r="P57" s="128">
        <f>HOJALATERIA!R11</f>
        <v>0</v>
      </c>
      <c r="Q57" s="128">
        <v>0</v>
      </c>
      <c r="R57" s="128">
        <f t="shared" si="13"/>
        <v>900</v>
      </c>
    </row>
    <row r="58" spans="1:18" x14ac:dyDescent="0.25">
      <c r="A58" s="123"/>
      <c r="B58" s="127" t="str">
        <f t="shared" si="10"/>
        <v>B-357</v>
      </c>
      <c r="C58" s="128"/>
      <c r="D58" s="128">
        <f>'SERV. PREVENTIVOS'!R12+'SIST ELECT'!P12+FRENOS!P12+LAVADOS!P12+MOTOR!P12+TRANSMISION!P12+DIFERENCIAL!P12</f>
        <v>2900</v>
      </c>
      <c r="E58" s="128">
        <v>800</v>
      </c>
      <c r="F58" s="128">
        <f>LLANTAS!P12</f>
        <v>0</v>
      </c>
      <c r="G58" s="128">
        <f>HOJALATERIA!P12</f>
        <v>0</v>
      </c>
      <c r="H58" s="128">
        <v>0</v>
      </c>
      <c r="I58" s="128">
        <f t="shared" si="11"/>
        <v>3700</v>
      </c>
      <c r="J58" s="123"/>
      <c r="K58" s="127" t="str">
        <f t="shared" si="12"/>
        <v>B-357</v>
      </c>
      <c r="L58" s="128"/>
      <c r="M58" s="128">
        <f>'SERV. PREVENTIVOS'!T12+'SIST ELECT'!R12+FRENOS!R12+LAVADOS!R12+MOTOR!R12+TRANSMISION!R12+DIFERENCIAL!R12</f>
        <v>0</v>
      </c>
      <c r="N58" s="128">
        <v>0</v>
      </c>
      <c r="O58" s="128">
        <f>LLANTAS!R12</f>
        <v>4000</v>
      </c>
      <c r="P58" s="128">
        <f>HOJALATERIA!R12</f>
        <v>0</v>
      </c>
      <c r="Q58" s="128">
        <v>0</v>
      </c>
      <c r="R58" s="128">
        <f t="shared" si="13"/>
        <v>4000</v>
      </c>
    </row>
    <row r="59" spans="1:18" x14ac:dyDescent="0.25">
      <c r="A59" s="123"/>
      <c r="B59" s="127" t="str">
        <f t="shared" si="10"/>
        <v>B-7</v>
      </c>
      <c r="C59" s="128"/>
      <c r="D59" s="128">
        <f>'SERV. PREVENTIVOS'!R13+'SIST ELECT'!P13+FRENOS!P13+LAVADOS!P13+MOTOR!P13+TRANSMISION!P13+DIFERENCIAL!P13</f>
        <v>0</v>
      </c>
      <c r="E59" s="128">
        <v>500</v>
      </c>
      <c r="F59" s="128">
        <f>LLANTAS!P13</f>
        <v>4000</v>
      </c>
      <c r="G59" s="128">
        <f>HOJALATERIA!P13</f>
        <v>0</v>
      </c>
      <c r="H59" s="128">
        <v>0</v>
      </c>
      <c r="I59" s="128">
        <f t="shared" si="11"/>
        <v>4500</v>
      </c>
      <c r="J59" s="123"/>
      <c r="K59" s="127" t="str">
        <f t="shared" si="12"/>
        <v>B-7</v>
      </c>
      <c r="L59" s="128"/>
      <c r="M59" s="128">
        <f>'SERV. PREVENTIVOS'!T13+'SIST ELECT'!R13+FRENOS!R13+LAVADOS!R13+MOTOR!R13+TRANSMISION!R13+DIFERENCIAL!R13</f>
        <v>2373</v>
      </c>
      <c r="N59" s="128">
        <v>0</v>
      </c>
      <c r="O59" s="128">
        <f>LLANTAS!R13</f>
        <v>0</v>
      </c>
      <c r="P59" s="128">
        <f>HOJALATERIA!R13</f>
        <v>0</v>
      </c>
      <c r="Q59" s="128">
        <v>0</v>
      </c>
      <c r="R59" s="128">
        <f t="shared" si="13"/>
        <v>2373</v>
      </c>
    </row>
    <row r="60" spans="1:18" x14ac:dyDescent="0.25">
      <c r="A60" s="123"/>
      <c r="B60" s="127" t="str">
        <f t="shared" si="10"/>
        <v>B-15</v>
      </c>
      <c r="C60" s="128"/>
      <c r="D60" s="128">
        <f>'SERV. PREVENTIVOS'!R14+'SIST ELECT'!P14+FRENOS!P14+LAVADOS!P14+MOTOR!P14+TRANSMISION!P14+DIFERENCIAL!P14</f>
        <v>1123</v>
      </c>
      <c r="E60" s="128">
        <v>500</v>
      </c>
      <c r="F60" s="128">
        <f>LLANTAS!P14</f>
        <v>0</v>
      </c>
      <c r="G60" s="128">
        <f>HOJALATERIA!P14</f>
        <v>0</v>
      </c>
      <c r="H60" s="128">
        <v>0</v>
      </c>
      <c r="I60" s="128">
        <f t="shared" si="11"/>
        <v>1623</v>
      </c>
      <c r="J60" s="123"/>
      <c r="K60" s="127" t="str">
        <f t="shared" si="12"/>
        <v>B-15</v>
      </c>
      <c r="L60" s="128"/>
      <c r="M60" s="128">
        <f>'SERV. PREVENTIVOS'!T14+'SIST ELECT'!R14+FRENOS!R14+LAVADOS!R14+MOTOR!R14+TRANSMISION!R14+DIFERENCIAL!R14</f>
        <v>0</v>
      </c>
      <c r="N60" s="128">
        <v>600</v>
      </c>
      <c r="O60" s="128">
        <f>LLANTAS!R14</f>
        <v>4000</v>
      </c>
      <c r="P60" s="128">
        <f>HOJALATERIA!R14</f>
        <v>0</v>
      </c>
      <c r="Q60" s="128">
        <v>0</v>
      </c>
      <c r="R60" s="128">
        <f t="shared" si="13"/>
        <v>4600</v>
      </c>
    </row>
    <row r="61" spans="1:18" x14ac:dyDescent="0.25">
      <c r="A61" s="123"/>
      <c r="B61" s="127" t="str">
        <f t="shared" si="10"/>
        <v>B-541</v>
      </c>
      <c r="C61" s="128"/>
      <c r="D61" s="128">
        <f>'SERV. PREVENTIVOS'!R15+'SIST ELECT'!P15+FRENOS!P15+LAVADOS!P15+MOTOR!P15+TRANSMISION!P15+DIFERENCIAL!P15</f>
        <v>2000</v>
      </c>
      <c r="E61" s="128">
        <v>1000</v>
      </c>
      <c r="F61" s="128">
        <f>LLANTAS!P15</f>
        <v>0</v>
      </c>
      <c r="G61" s="128">
        <f>HOJALATERIA!P15</f>
        <v>0</v>
      </c>
      <c r="H61" s="128">
        <v>0</v>
      </c>
      <c r="I61" s="128">
        <f t="shared" si="11"/>
        <v>3000</v>
      </c>
      <c r="J61" s="123"/>
      <c r="K61" s="127" t="str">
        <f t="shared" si="12"/>
        <v>B-541</v>
      </c>
      <c r="L61" s="128"/>
      <c r="M61" s="128">
        <f>'SERV. PREVENTIVOS'!T15+'SIST ELECT'!R15+FRENOS!R15+LAVADOS!R15+MOTOR!R15+TRANSMISION!R15+DIFERENCIAL!R15</f>
        <v>0</v>
      </c>
      <c r="N61" s="128">
        <v>0</v>
      </c>
      <c r="O61" s="128">
        <f>LLANTAS!R15</f>
        <v>6000</v>
      </c>
      <c r="P61" s="128">
        <f>HOJALATERIA!R15</f>
        <v>0</v>
      </c>
      <c r="Q61" s="128">
        <v>0</v>
      </c>
      <c r="R61" s="128">
        <f t="shared" si="13"/>
        <v>6000</v>
      </c>
    </row>
    <row r="62" spans="1:18" x14ac:dyDescent="0.25">
      <c r="A62" s="123"/>
      <c r="B62" s="127" t="str">
        <f t="shared" si="10"/>
        <v>B-479</v>
      </c>
      <c r="C62" s="128"/>
      <c r="D62" s="128">
        <f>'SERV. PREVENTIVOS'!R16+'SIST ELECT'!P16+FRENOS!P16+LAVADOS!P16+MOTOR!P16+TRANSMISION!P16+DIFERENCIAL!P16</f>
        <v>0</v>
      </c>
      <c r="E62" s="128">
        <v>500</v>
      </c>
      <c r="F62" s="128">
        <f>LLANTAS!P16</f>
        <v>6000</v>
      </c>
      <c r="G62" s="128">
        <f>HOJALATERIA!P16</f>
        <v>0</v>
      </c>
      <c r="H62" s="128">
        <v>0</v>
      </c>
      <c r="I62" s="128">
        <f t="shared" si="11"/>
        <v>6500</v>
      </c>
      <c r="J62" s="123"/>
      <c r="K62" s="127" t="str">
        <f t="shared" si="12"/>
        <v>B-479</v>
      </c>
      <c r="L62" s="128"/>
      <c r="M62" s="128">
        <f>'SERV. PREVENTIVOS'!T16+'SIST ELECT'!R16+FRENOS!R16+LAVADOS!R16+MOTOR!R16+TRANSMISION!R16+DIFERENCIAL!R16</f>
        <v>900</v>
      </c>
      <c r="N62" s="128">
        <v>400</v>
      </c>
      <c r="O62" s="128">
        <f>LLANTAS!R16</f>
        <v>0</v>
      </c>
      <c r="P62" s="128">
        <f>HOJALATERIA!R16</f>
        <v>0</v>
      </c>
      <c r="Q62" s="128">
        <v>0</v>
      </c>
      <c r="R62" s="128">
        <f t="shared" si="13"/>
        <v>1300</v>
      </c>
    </row>
    <row r="63" spans="1:18" x14ac:dyDescent="0.25">
      <c r="A63" s="123"/>
      <c r="B63" s="127" t="str">
        <f t="shared" si="10"/>
        <v>B-382</v>
      </c>
      <c r="C63" s="128"/>
      <c r="D63" s="128">
        <f>'SERV. PREVENTIVOS'!R17+'SIST ELECT'!P17+FRENOS!P17+LAVADOS!P17+MOTOR!P17+TRANSMISION!P17+DIFERENCIAL!P17</f>
        <v>1250</v>
      </c>
      <c r="E63" s="128">
        <v>0</v>
      </c>
      <c r="F63" s="128">
        <f>LLANTAS!P17</f>
        <v>0</v>
      </c>
      <c r="G63" s="128">
        <f>HOJALATERIA!P17</f>
        <v>0</v>
      </c>
      <c r="H63" s="128">
        <v>0</v>
      </c>
      <c r="I63" s="128">
        <f t="shared" si="11"/>
        <v>1250</v>
      </c>
      <c r="J63" s="123"/>
      <c r="K63" s="127" t="str">
        <f t="shared" si="12"/>
        <v>B-382</v>
      </c>
      <c r="L63" s="128"/>
      <c r="M63" s="128">
        <f>'SERV. PREVENTIVOS'!T17+'SIST ELECT'!R17+FRENOS!R17+LAVADOS!R17+MOTOR!R17+TRANSMISION!R17+DIFERENCIAL!R17</f>
        <v>0</v>
      </c>
      <c r="N63" s="128">
        <v>0</v>
      </c>
      <c r="O63" s="128">
        <f>LLANTAS!R17</f>
        <v>0</v>
      </c>
      <c r="P63" s="128">
        <f>HOJALATERIA!R17</f>
        <v>472</v>
      </c>
      <c r="Q63" s="128">
        <v>0</v>
      </c>
      <c r="R63" s="128">
        <f t="shared" si="13"/>
        <v>472</v>
      </c>
    </row>
    <row r="64" spans="1:18" x14ac:dyDescent="0.25">
      <c r="A64" s="123"/>
      <c r="B64" s="127" t="str">
        <f t="shared" si="10"/>
        <v>A-37</v>
      </c>
      <c r="C64" s="128"/>
      <c r="D64" s="128">
        <f>'SERV. PREVENTIVOS'!R18+'SIST ELECT'!P18+FRENOS!P18+LAVADOS!P18+MOTOR!P18+TRANSMISION!P18+DIFERENCIAL!P18</f>
        <v>0</v>
      </c>
      <c r="E64" s="128">
        <v>1</v>
      </c>
      <c r="F64" s="128">
        <f>LLANTAS!P18</f>
        <v>5000</v>
      </c>
      <c r="G64" s="128">
        <f>HOJALATERIA!P18</f>
        <v>0</v>
      </c>
      <c r="H64" s="128">
        <v>1</v>
      </c>
      <c r="I64" s="128">
        <f t="shared" si="11"/>
        <v>5002</v>
      </c>
      <c r="J64" s="123"/>
      <c r="K64" s="127" t="str">
        <f t="shared" si="12"/>
        <v>A-37</v>
      </c>
      <c r="L64" s="128"/>
      <c r="M64" s="128">
        <f>'SERV. PREVENTIVOS'!T18+'SIST ELECT'!R18+FRENOS!R18+LAVADOS!R18+MOTOR!R18+TRANSMISION!R18+DIFERENCIAL!R18</f>
        <v>1450</v>
      </c>
      <c r="N64" s="128">
        <v>1</v>
      </c>
      <c r="O64" s="128">
        <f>LLANTAS!R18</f>
        <v>0</v>
      </c>
      <c r="P64" s="128">
        <f>HOJALATERIA!R18</f>
        <v>0</v>
      </c>
      <c r="Q64" s="128">
        <v>1</v>
      </c>
      <c r="R64" s="128">
        <f t="shared" si="13"/>
        <v>1452</v>
      </c>
    </row>
    <row r="65" spans="1:18" x14ac:dyDescent="0.25">
      <c r="A65" s="123"/>
      <c r="B65" s="127" t="str">
        <f t="shared" si="10"/>
        <v>Q-67</v>
      </c>
      <c r="C65" s="128"/>
      <c r="D65" s="128">
        <f>'SERV. PREVENTIVOS'!R19+'SIST ELECT'!P19+FRENOS!P19+LAVADOS!P19+MOTOR!P19+TRANSMISION!P19+DIFERENCIAL!P19</f>
        <v>900</v>
      </c>
      <c r="E65" s="128">
        <v>700</v>
      </c>
      <c r="F65" s="128">
        <f>LLANTAS!P19</f>
        <v>0</v>
      </c>
      <c r="G65" s="128">
        <f>HOJALATERIA!P19</f>
        <v>0</v>
      </c>
      <c r="H65" s="128">
        <v>0</v>
      </c>
      <c r="I65" s="128">
        <f t="shared" si="11"/>
        <v>1600</v>
      </c>
      <c r="J65" s="123"/>
      <c r="K65" s="127" t="str">
        <f t="shared" si="12"/>
        <v>Q-67</v>
      </c>
      <c r="L65" s="128"/>
      <c r="M65" s="128">
        <f>'SERV. PREVENTIVOS'!T19+'SIST ELECT'!R19+FRENOS!R19+LAVADOS!R19+MOTOR!R19+TRANSMISION!R19+DIFERENCIAL!R19</f>
        <v>0</v>
      </c>
      <c r="N65" s="128">
        <v>0</v>
      </c>
      <c r="O65" s="128">
        <f>LLANTAS!R19</f>
        <v>5000</v>
      </c>
      <c r="P65" s="128">
        <f>HOJALATERIA!R19</f>
        <v>0</v>
      </c>
      <c r="Q65" s="128">
        <v>0</v>
      </c>
      <c r="R65" s="128">
        <f t="shared" si="13"/>
        <v>5000</v>
      </c>
    </row>
    <row r="66" spans="1:18" x14ac:dyDescent="0.25">
      <c r="A66" s="123"/>
      <c r="B66" s="127" t="str">
        <f t="shared" si="10"/>
        <v>Q-23</v>
      </c>
      <c r="C66" s="128"/>
      <c r="D66" s="128">
        <f>'SERV. PREVENTIVOS'!R20+'SIST ELECT'!P20+FRENOS!P20+LAVADOS!P20+MOTOR!P20+TRANSMISION!P20+DIFERENCIAL!P20</f>
        <v>0</v>
      </c>
      <c r="E66" s="128">
        <v>500</v>
      </c>
      <c r="F66" s="128">
        <f>LLANTAS!P20</f>
        <v>0</v>
      </c>
      <c r="G66" s="128">
        <f>HOJALATERIA!P20</f>
        <v>0</v>
      </c>
      <c r="H66" s="128">
        <v>0</v>
      </c>
      <c r="I66" s="128">
        <f t="shared" si="11"/>
        <v>500</v>
      </c>
      <c r="J66" s="123"/>
      <c r="K66" s="127" t="str">
        <f t="shared" si="12"/>
        <v>Q-23</v>
      </c>
      <c r="L66" s="128"/>
      <c r="M66" s="128">
        <f>'SERV. PREVENTIVOS'!T20+'SIST ELECT'!R20+FRENOS!R20+LAVADOS!R20+MOTOR!R20+TRANSMISION!R20+DIFERENCIAL!R20</f>
        <v>0</v>
      </c>
      <c r="N66" s="128">
        <v>0</v>
      </c>
      <c r="O66" s="128">
        <f>LLANTAS!R20</f>
        <v>0</v>
      </c>
      <c r="P66" s="128">
        <f>HOJALATERIA!R20</f>
        <v>0</v>
      </c>
      <c r="Q66" s="128">
        <v>0</v>
      </c>
      <c r="R66" s="128">
        <f t="shared" si="13"/>
        <v>0</v>
      </c>
    </row>
    <row r="67" spans="1:18" x14ac:dyDescent="0.25">
      <c r="A67" s="123"/>
      <c r="B67" s="127" t="str">
        <f t="shared" si="10"/>
        <v>Q-98</v>
      </c>
      <c r="C67" s="128"/>
      <c r="D67" s="128">
        <f>'SERV. PREVENTIVOS'!R21+'SIST ELECT'!P21+FRENOS!P21+LAVADOS!P21+MOTOR!P21+TRANSMISION!P21+DIFERENCIAL!P21</f>
        <v>4500</v>
      </c>
      <c r="E67" s="128">
        <v>0</v>
      </c>
      <c r="F67" s="128">
        <f>LLANTAS!P21</f>
        <v>0</v>
      </c>
      <c r="G67" s="128">
        <f>HOJALATERIA!P21</f>
        <v>0</v>
      </c>
      <c r="H67" s="128">
        <v>0</v>
      </c>
      <c r="I67" s="128">
        <f t="shared" si="11"/>
        <v>4500</v>
      </c>
      <c r="J67" s="123"/>
      <c r="K67" s="127" t="str">
        <f t="shared" si="12"/>
        <v>Q-98</v>
      </c>
      <c r="L67" s="128"/>
      <c r="M67" s="128">
        <f>'SERV. PREVENTIVOS'!T21+'SIST ELECT'!R21+FRENOS!R21+LAVADOS!R21+MOTOR!R21+TRANSMISION!R21+DIFERENCIAL!R21</f>
        <v>0</v>
      </c>
      <c r="N67" s="128">
        <v>1000</v>
      </c>
      <c r="O67" s="128">
        <f>LLANTAS!R21</f>
        <v>0</v>
      </c>
      <c r="P67" s="128">
        <f>HOJALATERIA!R21</f>
        <v>0</v>
      </c>
      <c r="Q67" s="128">
        <v>0</v>
      </c>
      <c r="R67" s="128">
        <f t="shared" si="13"/>
        <v>1000</v>
      </c>
    </row>
    <row r="68" spans="1:18" x14ac:dyDescent="0.25">
      <c r="A68" s="123"/>
      <c r="B68" s="127" t="str">
        <f t="shared" si="10"/>
        <v>Q-664</v>
      </c>
      <c r="C68" s="128"/>
      <c r="D68" s="128">
        <f>'SERV. PREVENTIVOS'!R22+'SIST ELECT'!P22+FRENOS!P22+LAVADOS!P22+MOTOR!P22+TRANSMISION!P22+DIFERENCIAL!P22</f>
        <v>4500</v>
      </c>
      <c r="E68" s="128">
        <v>1</v>
      </c>
      <c r="F68" s="128">
        <f>LLANTAS!P22</f>
        <v>0</v>
      </c>
      <c r="G68" s="128">
        <f>HOJALATERIA!P22</f>
        <v>0</v>
      </c>
      <c r="H68" s="128">
        <v>1</v>
      </c>
      <c r="I68" s="128">
        <f t="shared" si="11"/>
        <v>4502</v>
      </c>
      <c r="J68" s="123"/>
      <c r="K68" s="127" t="str">
        <f t="shared" si="12"/>
        <v>Q-664</v>
      </c>
      <c r="L68" s="128"/>
      <c r="M68" s="128">
        <f>'SERV. PREVENTIVOS'!T22+'SIST ELECT'!R22+FRENOS!R22+LAVADOS!R22+MOTOR!R22+TRANSMISION!R22+DIFERENCIAL!R22</f>
        <v>0</v>
      </c>
      <c r="N68" s="128">
        <v>1001</v>
      </c>
      <c r="O68" s="128">
        <f>LLANTAS!R22</f>
        <v>0</v>
      </c>
      <c r="P68" s="128">
        <f>HOJALATERIA!R22</f>
        <v>0</v>
      </c>
      <c r="Q68" s="128">
        <v>1</v>
      </c>
      <c r="R68" s="128">
        <f t="shared" si="13"/>
        <v>1002</v>
      </c>
    </row>
    <row r="69" spans="1:18" x14ac:dyDescent="0.25">
      <c r="A69" s="123"/>
      <c r="B69" s="127" t="str">
        <f t="shared" si="10"/>
        <v>A-6</v>
      </c>
      <c r="C69" s="128"/>
      <c r="D69" s="128">
        <f>'SERV. PREVENTIVOS'!R23+'SIST ELECT'!P23+FRENOS!P23+LAVADOS!P23+MOTOR!P23+TRANSMISION!P23+DIFERENCIAL!P23</f>
        <v>1500</v>
      </c>
      <c r="E69" s="128">
        <v>0</v>
      </c>
      <c r="F69" s="128">
        <f>LLANTAS!P23</f>
        <v>0</v>
      </c>
      <c r="G69" s="128">
        <f>HOJALATERIA!P23</f>
        <v>0</v>
      </c>
      <c r="H69" s="128">
        <v>0</v>
      </c>
      <c r="I69" s="128">
        <f t="shared" si="11"/>
        <v>1500</v>
      </c>
      <c r="J69" s="123"/>
      <c r="K69" s="127" t="str">
        <f t="shared" si="12"/>
        <v>A-6</v>
      </c>
      <c r="L69" s="128"/>
      <c r="M69" s="128">
        <f>'SERV. PREVENTIVOS'!T23+'SIST ELECT'!R23+FRENOS!R23+LAVADOS!R23+MOTOR!R23+TRANSMISION!R23+DIFERENCIAL!R23</f>
        <v>900</v>
      </c>
      <c r="N69" s="128">
        <v>0</v>
      </c>
      <c r="O69" s="128">
        <f>LLANTAS!R23</f>
        <v>0</v>
      </c>
      <c r="P69" s="128">
        <f>HOJALATERIA!R23</f>
        <v>0</v>
      </c>
      <c r="Q69" s="128">
        <v>0</v>
      </c>
      <c r="R69" s="128">
        <f t="shared" si="13"/>
        <v>900</v>
      </c>
    </row>
    <row r="70" spans="1:18" x14ac:dyDescent="0.25">
      <c r="A70" s="123"/>
      <c r="B70" s="127" t="str">
        <f t="shared" si="10"/>
        <v>A-367</v>
      </c>
      <c r="C70" s="128"/>
      <c r="D70" s="128">
        <f>'SERV. PREVENTIVOS'!R24+'SIST ELECT'!P24+FRENOS!P24+LAVADOS!P24+MOTOR!P24+TRANSMISION!P24+DIFERENCIAL!P24</f>
        <v>0</v>
      </c>
      <c r="E70" s="128">
        <v>0</v>
      </c>
      <c r="F70" s="128">
        <f>LLANTAS!P24</f>
        <v>4500</v>
      </c>
      <c r="G70" s="128">
        <f>HOJALATERIA!P24</f>
        <v>0</v>
      </c>
      <c r="H70" s="128">
        <v>0</v>
      </c>
      <c r="I70" s="128">
        <f t="shared" si="11"/>
        <v>4500</v>
      </c>
      <c r="J70" s="123"/>
      <c r="K70" s="127" t="str">
        <f t="shared" si="12"/>
        <v>A-367</v>
      </c>
      <c r="L70" s="128"/>
      <c r="M70" s="128">
        <f>'SERV. PREVENTIVOS'!T24+'SIST ELECT'!R24+FRENOS!R24+LAVADOS!R24+MOTOR!R24+TRANSMISION!R24+DIFERENCIAL!R24</f>
        <v>1450</v>
      </c>
      <c r="N70" s="128">
        <v>1</v>
      </c>
      <c r="O70" s="128">
        <f>LLANTAS!R24</f>
        <v>0</v>
      </c>
      <c r="P70" s="128">
        <f>HOJALATERIA!R24</f>
        <v>0</v>
      </c>
      <c r="Q70" s="128">
        <v>1</v>
      </c>
      <c r="R70" s="128">
        <f t="shared" si="13"/>
        <v>1452</v>
      </c>
    </row>
    <row r="71" spans="1:18" x14ac:dyDescent="0.25">
      <c r="A71" s="123"/>
      <c r="B71" s="127" t="str">
        <f t="shared" si="10"/>
        <v>A-494</v>
      </c>
      <c r="C71" s="128"/>
      <c r="D71" s="128">
        <f>'SERV. PREVENTIVOS'!R25+'SIST ELECT'!P25+FRENOS!P25+LAVADOS!P25+MOTOR!P25+TRANSMISION!P25+DIFERENCIAL!P25</f>
        <v>900</v>
      </c>
      <c r="E71" s="128">
        <v>1</v>
      </c>
      <c r="F71" s="128">
        <f>LLANTAS!P25</f>
        <v>4500</v>
      </c>
      <c r="G71" s="128">
        <f>HOJALATERIA!P25</f>
        <v>0</v>
      </c>
      <c r="H71" s="128">
        <v>1</v>
      </c>
      <c r="I71" s="128">
        <f t="shared" si="11"/>
        <v>5402</v>
      </c>
      <c r="J71" s="123"/>
      <c r="K71" s="127" t="str">
        <f t="shared" si="12"/>
        <v>A-494</v>
      </c>
      <c r="L71" s="128"/>
      <c r="M71" s="128">
        <f>'SERV. PREVENTIVOS'!T25+'SIST ELECT'!R25+FRENOS!R25+LAVADOS!R25+MOTOR!R25+TRANSMISION!R25+DIFERENCIAL!R25</f>
        <v>1250</v>
      </c>
      <c r="N71" s="128">
        <v>2</v>
      </c>
      <c r="O71" s="128">
        <f>LLANTAS!R25</f>
        <v>0</v>
      </c>
      <c r="P71" s="128">
        <f>HOJALATERIA!R25</f>
        <v>0</v>
      </c>
      <c r="Q71" s="128">
        <v>2</v>
      </c>
      <c r="R71" s="128">
        <f t="shared" si="13"/>
        <v>1254</v>
      </c>
    </row>
    <row r="72" spans="1:18" x14ac:dyDescent="0.25">
      <c r="A72" s="123"/>
      <c r="B72" s="127" t="str">
        <f t="shared" si="10"/>
        <v>A-278</v>
      </c>
      <c r="C72" s="128"/>
      <c r="D72" s="128">
        <f>'SERV. PREVENTIVOS'!R26+'SIST ELECT'!P26+FRENOS!P26+LAVADOS!P26+MOTOR!P26+TRANSMISION!P26+DIFERENCIAL!P26</f>
        <v>0</v>
      </c>
      <c r="E72" s="128">
        <v>0</v>
      </c>
      <c r="F72" s="128">
        <f>LLANTAS!P26</f>
        <v>0</v>
      </c>
      <c r="G72" s="128">
        <f>HOJALATERIA!P26</f>
        <v>0</v>
      </c>
      <c r="H72" s="128">
        <v>0</v>
      </c>
      <c r="I72" s="128">
        <f t="shared" si="11"/>
        <v>0</v>
      </c>
      <c r="J72" s="123"/>
      <c r="K72" s="127" t="str">
        <f t="shared" si="12"/>
        <v>A-278</v>
      </c>
      <c r="L72" s="128"/>
      <c r="M72" s="128">
        <f>'SERV. PREVENTIVOS'!T26+'SIST ELECT'!R26+FRENOS!R26+LAVADOS!R26+MOTOR!R26+TRANSMISION!R26+DIFERENCIAL!R26</f>
        <v>5700</v>
      </c>
      <c r="N72" s="128">
        <v>0</v>
      </c>
      <c r="O72" s="128">
        <f>LLANTAS!R26</f>
        <v>0</v>
      </c>
      <c r="P72" s="128">
        <f>HOJALATERIA!R26</f>
        <v>0</v>
      </c>
      <c r="Q72" s="128">
        <v>0</v>
      </c>
      <c r="R72" s="128">
        <f t="shared" si="13"/>
        <v>5700</v>
      </c>
    </row>
    <row r="73" spans="1:18" x14ac:dyDescent="0.25">
      <c r="A73" s="123"/>
      <c r="B73" s="127" t="str">
        <f t="shared" si="10"/>
        <v>A-38</v>
      </c>
      <c r="C73" s="128"/>
      <c r="D73" s="128">
        <f>'SERV. PREVENTIVOS'!R27+'SIST ELECT'!P27+FRENOS!P27+LAVADOS!P27+MOTOR!P27+TRANSMISION!P27+DIFERENCIAL!P27</f>
        <v>2000</v>
      </c>
      <c r="E73" s="128">
        <v>0</v>
      </c>
      <c r="F73" s="128">
        <f>LLANTAS!P27</f>
        <v>0</v>
      </c>
      <c r="G73" s="128">
        <f>HOJALATERIA!P27</f>
        <v>0</v>
      </c>
      <c r="H73" s="128">
        <v>0</v>
      </c>
      <c r="I73" s="128">
        <f t="shared" si="11"/>
        <v>2000</v>
      </c>
      <c r="J73" s="123"/>
      <c r="K73" s="127" t="str">
        <f t="shared" si="12"/>
        <v>A-38</v>
      </c>
      <c r="L73" s="128"/>
      <c r="M73" s="128">
        <f>'SERV. PREVENTIVOS'!T27+'SIST ELECT'!R27+FRENOS!R27+LAVADOS!R27+MOTOR!R27+TRANSMISION!R27+DIFERENCIAL!R27</f>
        <v>0</v>
      </c>
      <c r="N73" s="128">
        <v>700</v>
      </c>
      <c r="O73" s="128">
        <f>LLANTAS!R27</f>
        <v>0</v>
      </c>
      <c r="P73" s="128">
        <f>HOJALATERIA!R27</f>
        <v>0</v>
      </c>
      <c r="Q73" s="128">
        <v>500</v>
      </c>
      <c r="R73" s="128">
        <f t="shared" si="13"/>
        <v>1200</v>
      </c>
    </row>
    <row r="74" spans="1:18" x14ac:dyDescent="0.25">
      <c r="A74" s="123"/>
      <c r="B74" s="127" t="str">
        <f t="shared" si="10"/>
        <v>A-93</v>
      </c>
      <c r="C74" s="128"/>
      <c r="D74" s="128">
        <f>'SERV. PREVENTIVOS'!R28+'SIST ELECT'!P28+FRENOS!P28+LAVADOS!P28+MOTOR!P28+TRANSMISION!P28+DIFERENCIAL!P28</f>
        <v>2350</v>
      </c>
      <c r="E74" s="128">
        <v>0</v>
      </c>
      <c r="F74" s="128">
        <f>LLANTAS!P28</f>
        <v>0</v>
      </c>
      <c r="G74" s="128">
        <f>HOJALATERIA!P28</f>
        <v>0</v>
      </c>
      <c r="H74" s="128">
        <v>0</v>
      </c>
      <c r="I74" s="128">
        <f t="shared" si="11"/>
        <v>2350</v>
      </c>
      <c r="J74" s="123"/>
      <c r="K74" s="127" t="str">
        <f t="shared" si="12"/>
        <v>A-93</v>
      </c>
      <c r="L74" s="128"/>
      <c r="M74" s="128">
        <f>'SERV. PREVENTIVOS'!T28+'SIST ELECT'!R28+FRENOS!R28+LAVADOS!R28+MOTOR!R28+TRANSMISION!R28+DIFERENCIAL!R28</f>
        <v>0</v>
      </c>
      <c r="N74" s="128">
        <v>0</v>
      </c>
      <c r="O74" s="128">
        <f>LLANTAS!R28</f>
        <v>3000</v>
      </c>
      <c r="P74" s="128">
        <f>HOJALATERIA!R28</f>
        <v>0</v>
      </c>
      <c r="Q74" s="128">
        <v>0</v>
      </c>
      <c r="R74" s="128">
        <f t="shared" si="13"/>
        <v>3000</v>
      </c>
    </row>
    <row r="75" spans="1:18" s="130" customFormat="1" x14ac:dyDescent="0.25">
      <c r="A75" s="124"/>
      <c r="B75" s="129" t="s">
        <v>105</v>
      </c>
      <c r="C75" s="126">
        <f t="shared" ref="C75:I75" si="14">SUM(C56:C74)</f>
        <v>0</v>
      </c>
      <c r="D75" s="126">
        <f t="shared" si="14"/>
        <v>25923</v>
      </c>
      <c r="E75" s="126">
        <f t="shared" si="14"/>
        <v>4503</v>
      </c>
      <c r="F75" s="126">
        <f t="shared" si="14"/>
        <v>30000</v>
      </c>
      <c r="G75" s="126">
        <f t="shared" si="14"/>
        <v>0</v>
      </c>
      <c r="H75" s="126">
        <f t="shared" si="14"/>
        <v>3</v>
      </c>
      <c r="I75" s="126">
        <f t="shared" si="14"/>
        <v>60429</v>
      </c>
      <c r="J75" s="124"/>
      <c r="K75" s="129" t="s">
        <v>105</v>
      </c>
      <c r="L75" s="126">
        <f t="shared" ref="L75:R75" si="15">SUM(L56:L74)</f>
        <v>0</v>
      </c>
      <c r="M75" s="126">
        <f t="shared" si="15"/>
        <v>14923</v>
      </c>
      <c r="N75" s="126">
        <f t="shared" si="15"/>
        <v>3705</v>
      </c>
      <c r="O75" s="126">
        <f t="shared" si="15"/>
        <v>28000</v>
      </c>
      <c r="P75" s="126">
        <f t="shared" si="15"/>
        <v>472</v>
      </c>
      <c r="Q75" s="126">
        <f t="shared" si="15"/>
        <v>505</v>
      </c>
      <c r="R75" s="126">
        <f t="shared" si="15"/>
        <v>47605</v>
      </c>
    </row>
    <row r="76" spans="1:18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</row>
    <row r="77" spans="1:18" x14ac:dyDescent="0.25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</row>
    <row r="78" spans="1:18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</row>
    <row r="79" spans="1:18" x14ac:dyDescent="0.25">
      <c r="A79" s="123"/>
      <c r="B79" s="124"/>
      <c r="C79" s="125" t="s">
        <v>7</v>
      </c>
      <c r="D79" s="124"/>
      <c r="E79" s="124"/>
      <c r="F79" s="124"/>
      <c r="G79" s="124"/>
      <c r="H79" s="124"/>
      <c r="I79" s="124"/>
      <c r="J79" s="123"/>
      <c r="K79" s="124"/>
      <c r="L79" s="125" t="s">
        <v>8</v>
      </c>
      <c r="M79" s="124"/>
      <c r="N79" s="124"/>
      <c r="O79" s="124"/>
      <c r="P79" s="124"/>
      <c r="Q79" s="124"/>
      <c r="R79" s="124"/>
    </row>
    <row r="80" spans="1:18" x14ac:dyDescent="0.25">
      <c r="A80" s="123"/>
      <c r="B80" s="126" t="s">
        <v>99</v>
      </c>
      <c r="C80" s="126" t="s">
        <v>100</v>
      </c>
      <c r="D80" s="126" t="s">
        <v>101</v>
      </c>
      <c r="E80" s="126" t="s">
        <v>102</v>
      </c>
      <c r="F80" s="126" t="s">
        <v>46</v>
      </c>
      <c r="G80" s="126" t="s">
        <v>103</v>
      </c>
      <c r="H80" s="126" t="s">
        <v>104</v>
      </c>
      <c r="I80" s="126" t="s">
        <v>105</v>
      </c>
      <c r="J80" s="123"/>
      <c r="K80" s="126" t="s">
        <v>99</v>
      </c>
      <c r="L80" s="126" t="s">
        <v>100</v>
      </c>
      <c r="M80" s="126" t="s">
        <v>101</v>
      </c>
      <c r="N80" s="126" t="s">
        <v>102</v>
      </c>
      <c r="O80" s="126" t="s">
        <v>46</v>
      </c>
      <c r="P80" s="126" t="s">
        <v>103</v>
      </c>
      <c r="Q80" s="126" t="s">
        <v>104</v>
      </c>
      <c r="R80" s="126" t="s">
        <v>105</v>
      </c>
    </row>
    <row r="81" spans="1:18" x14ac:dyDescent="0.25">
      <c r="A81" s="123"/>
      <c r="B81" s="127" t="str">
        <f t="shared" ref="B81:B99" si="16">B56</f>
        <v>B-9</v>
      </c>
      <c r="C81" s="128"/>
      <c r="D81" s="128">
        <f>'SERV. PREVENTIVOS'!V10+'SIST ELECT'!T10+FRENOS!T10+LAVADOS!T10+MOTOR!T10+TRANSMISION!T10+DIFERENCIAL!T10</f>
        <v>3000</v>
      </c>
      <c r="E81" s="128">
        <v>500</v>
      </c>
      <c r="F81" s="128">
        <f>LLANTAS!T10</f>
        <v>0</v>
      </c>
      <c r="G81" s="128">
        <f>HOJALATERIA!T10</f>
        <v>0</v>
      </c>
      <c r="H81" s="128">
        <v>0</v>
      </c>
      <c r="I81" s="128">
        <f t="shared" ref="I81:I99" si="17">SUM(C81:H81)</f>
        <v>3500</v>
      </c>
      <c r="J81" s="123"/>
      <c r="K81" s="127" t="str">
        <f t="shared" ref="K81:K99" si="18">K56</f>
        <v>B-9</v>
      </c>
      <c r="L81" s="128"/>
      <c r="M81" s="128">
        <f>'SERV. PREVENTIVOS'!X10+'SIST ELECT'!V10+FRENOS!V10+LAVADOS!V10+MOTOR!V10+TRANSMISION!V10+DIFERENCIAL!V10</f>
        <v>0</v>
      </c>
      <c r="N81" s="128">
        <v>1000</v>
      </c>
      <c r="O81" s="128">
        <f>LLANTAS!V10</f>
        <v>6000</v>
      </c>
      <c r="P81" s="128">
        <f>HOJALATERIA!V10</f>
        <v>0</v>
      </c>
      <c r="Q81" s="128">
        <v>0</v>
      </c>
      <c r="R81" s="128">
        <f t="shared" ref="R81:R99" si="19">L81+M81+N81+O81+P81+Q81</f>
        <v>7000</v>
      </c>
    </row>
    <row r="82" spans="1:18" x14ac:dyDescent="0.25">
      <c r="A82" s="123"/>
      <c r="B82" s="127" t="str">
        <f t="shared" si="16"/>
        <v>B-65</v>
      </c>
      <c r="C82" s="128"/>
      <c r="D82" s="128">
        <f>'SERV. PREVENTIVOS'!V11+'SIST ELECT'!T11+FRENOS!T11+LAVADOS!T11+MOTOR!T11+TRANSMISION!T11+DIFERENCIAL!T11</f>
        <v>3000</v>
      </c>
      <c r="E82" s="128">
        <v>500</v>
      </c>
      <c r="F82" s="128">
        <f>LLANTAS!T11</f>
        <v>0</v>
      </c>
      <c r="G82" s="128">
        <f>HOJALATERIA!T11</f>
        <v>0</v>
      </c>
      <c r="H82" s="128">
        <v>0</v>
      </c>
      <c r="I82" s="128">
        <f t="shared" si="17"/>
        <v>3500</v>
      </c>
      <c r="J82" s="123"/>
      <c r="K82" s="127" t="str">
        <f t="shared" si="18"/>
        <v>B-65</v>
      </c>
      <c r="L82" s="128"/>
      <c r="M82" s="128">
        <f>'SERV. PREVENTIVOS'!X11+'SIST ELECT'!V11+FRENOS!V11+LAVADOS!V11+MOTOR!V11+TRANSMISION!V11+DIFERENCIAL!V11</f>
        <v>0</v>
      </c>
      <c r="N82" s="128">
        <v>0</v>
      </c>
      <c r="O82" s="128">
        <f>LLANTAS!V11</f>
        <v>6000</v>
      </c>
      <c r="P82" s="128">
        <f>HOJALATERIA!V11</f>
        <v>0</v>
      </c>
      <c r="Q82" s="128">
        <v>0</v>
      </c>
      <c r="R82" s="128">
        <f t="shared" si="19"/>
        <v>6000</v>
      </c>
    </row>
    <row r="83" spans="1:18" x14ac:dyDescent="0.25">
      <c r="A83" s="123"/>
      <c r="B83" s="127" t="str">
        <f t="shared" si="16"/>
        <v>B-357</v>
      </c>
      <c r="C83" s="128"/>
      <c r="D83" s="128">
        <f>'SERV. PREVENTIVOS'!V12+'SIST ELECT'!T12+FRENOS!T12+LAVADOS!T12+MOTOR!T12+TRANSMISION!T12+DIFERENCIAL!T12</f>
        <v>4000</v>
      </c>
      <c r="E83" s="128">
        <v>500</v>
      </c>
      <c r="F83" s="128">
        <f>LLANTAS!T12</f>
        <v>0</v>
      </c>
      <c r="G83" s="128">
        <f>HOJALATERIA!T12</f>
        <v>0</v>
      </c>
      <c r="H83" s="128">
        <v>0</v>
      </c>
      <c r="I83" s="128">
        <f t="shared" si="17"/>
        <v>4500</v>
      </c>
      <c r="J83" s="123"/>
      <c r="K83" s="127" t="str">
        <f t="shared" si="18"/>
        <v>B-357</v>
      </c>
      <c r="L83" s="128"/>
      <c r="M83" s="128">
        <f>'SERV. PREVENTIVOS'!X12+'SIST ELECT'!V12+FRENOS!V12+LAVADOS!V12+MOTOR!V12+TRANSMISION!V12+DIFERENCIAL!V12</f>
        <v>900</v>
      </c>
      <c r="N83" s="128">
        <v>1000</v>
      </c>
      <c r="O83" s="128">
        <f>LLANTAS!V12</f>
        <v>0</v>
      </c>
      <c r="P83" s="128">
        <f>HOJALATERIA!V12</f>
        <v>0</v>
      </c>
      <c r="Q83" s="128">
        <v>0</v>
      </c>
      <c r="R83" s="128">
        <f t="shared" si="19"/>
        <v>1900</v>
      </c>
    </row>
    <row r="84" spans="1:18" x14ac:dyDescent="0.25">
      <c r="A84" s="123"/>
      <c r="B84" s="127" t="str">
        <f t="shared" si="16"/>
        <v>B-7</v>
      </c>
      <c r="C84" s="128"/>
      <c r="D84" s="128">
        <f>'SERV. PREVENTIVOS'!V13+'SIST ELECT'!T13+FRENOS!T13+LAVADOS!T13+MOTOR!T13+TRANSMISION!T13+DIFERENCIAL!T13</f>
        <v>2500</v>
      </c>
      <c r="E84" s="128">
        <v>700</v>
      </c>
      <c r="F84" s="128">
        <f>LLANTAS!T13</f>
        <v>0</v>
      </c>
      <c r="G84" s="128">
        <f>HOJALATERIA!T13</f>
        <v>0</v>
      </c>
      <c r="H84" s="128">
        <v>0</v>
      </c>
      <c r="I84" s="128">
        <f t="shared" si="17"/>
        <v>3200</v>
      </c>
      <c r="J84" s="123"/>
      <c r="K84" s="127" t="str">
        <f t="shared" si="18"/>
        <v>B-7</v>
      </c>
      <c r="L84" s="128"/>
      <c r="M84" s="128">
        <f>'SERV. PREVENTIVOS'!X13+'SIST ELECT'!V13+FRENOS!V13+LAVADOS!V13+MOTOR!V13+TRANSMISION!V13+DIFERENCIAL!V13</f>
        <v>2000</v>
      </c>
      <c r="N84" s="128">
        <v>1000</v>
      </c>
      <c r="O84" s="128">
        <f>LLANTAS!V13</f>
        <v>0</v>
      </c>
      <c r="P84" s="128">
        <f>HOJALATERIA!V13</f>
        <v>0</v>
      </c>
      <c r="Q84" s="128">
        <v>0</v>
      </c>
      <c r="R84" s="128">
        <f t="shared" si="19"/>
        <v>3000</v>
      </c>
    </row>
    <row r="85" spans="1:18" x14ac:dyDescent="0.25">
      <c r="A85" s="123"/>
      <c r="B85" s="127" t="str">
        <f t="shared" si="16"/>
        <v>B-15</v>
      </c>
      <c r="C85" s="128"/>
      <c r="D85" s="128">
        <f>'SERV. PREVENTIVOS'!V14+'SIST ELECT'!T14+FRENOS!T14+LAVADOS!T14+MOTOR!T14+TRANSMISION!T14+DIFERENCIAL!T14</f>
        <v>2500</v>
      </c>
      <c r="E85" s="128">
        <v>500</v>
      </c>
      <c r="F85" s="128">
        <f>LLANTAS!T14</f>
        <v>0</v>
      </c>
      <c r="G85" s="128">
        <f>HOJALATERIA!T14</f>
        <v>0</v>
      </c>
      <c r="H85" s="128">
        <v>0</v>
      </c>
      <c r="I85" s="128">
        <f t="shared" si="17"/>
        <v>3000</v>
      </c>
      <c r="J85" s="123"/>
      <c r="K85" s="127" t="str">
        <f t="shared" si="18"/>
        <v>B-15</v>
      </c>
      <c r="L85" s="128"/>
      <c r="M85" s="128">
        <f>'SERV. PREVENTIVOS'!X14+'SIST ELECT'!V14+FRENOS!V14+LAVADOS!V14+MOTOR!V14+TRANSMISION!V14+DIFERENCIAL!V14</f>
        <v>2000</v>
      </c>
      <c r="N85" s="128">
        <v>500</v>
      </c>
      <c r="O85" s="128">
        <f>LLANTAS!V14</f>
        <v>0</v>
      </c>
      <c r="P85" s="128">
        <f>HOJALATERIA!V14</f>
        <v>0</v>
      </c>
      <c r="Q85" s="128">
        <v>0</v>
      </c>
      <c r="R85" s="128">
        <f t="shared" si="19"/>
        <v>2500</v>
      </c>
    </row>
    <row r="86" spans="1:18" x14ac:dyDescent="0.25">
      <c r="A86" s="123"/>
      <c r="B86" s="127" t="str">
        <f t="shared" si="16"/>
        <v>B-541</v>
      </c>
      <c r="C86" s="128"/>
      <c r="D86" s="128">
        <f>'SERV. PREVENTIVOS'!V15+'SIST ELECT'!T15+FRENOS!T15+LAVADOS!T15+MOTOR!T15+TRANSMISION!T15+DIFERENCIAL!T15</f>
        <v>3000</v>
      </c>
      <c r="E86" s="128">
        <v>1500</v>
      </c>
      <c r="F86" s="128">
        <f>LLANTAS!T15</f>
        <v>0</v>
      </c>
      <c r="G86" s="128">
        <f>HOJALATERIA!T15</f>
        <v>0</v>
      </c>
      <c r="H86" s="128">
        <v>0</v>
      </c>
      <c r="I86" s="128">
        <f t="shared" si="17"/>
        <v>4500</v>
      </c>
      <c r="J86" s="123"/>
      <c r="K86" s="127" t="str">
        <f t="shared" si="18"/>
        <v>B-541</v>
      </c>
      <c r="L86" s="128"/>
      <c r="M86" s="128">
        <f>'SERV. PREVENTIVOS'!X15+'SIST ELECT'!V15+FRENOS!V15+LAVADOS!V15+MOTOR!V15+TRANSMISION!V15+DIFERENCIAL!V15</f>
        <v>900</v>
      </c>
      <c r="N86" s="128">
        <v>500</v>
      </c>
      <c r="O86" s="128">
        <f>LLANTAS!V15</f>
        <v>0</v>
      </c>
      <c r="P86" s="128">
        <f>HOJALATERIA!V15</f>
        <v>0</v>
      </c>
      <c r="Q86" s="128">
        <v>0</v>
      </c>
      <c r="R86" s="128">
        <f t="shared" si="19"/>
        <v>1400</v>
      </c>
    </row>
    <row r="87" spans="1:18" x14ac:dyDescent="0.25">
      <c r="A87" s="123"/>
      <c r="B87" s="127" t="str">
        <f t="shared" si="16"/>
        <v>B-479</v>
      </c>
      <c r="C87" s="128"/>
      <c r="D87" s="128">
        <f>'SERV. PREVENTIVOS'!V16+'SIST ELECT'!T16+FRENOS!T16+LAVADOS!T16+MOTOR!T16+TRANSMISION!T16+DIFERENCIAL!T16</f>
        <v>3000</v>
      </c>
      <c r="E87" s="128">
        <v>0</v>
      </c>
      <c r="F87" s="128">
        <f>LLANTAS!T16</f>
        <v>0</v>
      </c>
      <c r="G87" s="128">
        <f>HOJALATERIA!T16</f>
        <v>0</v>
      </c>
      <c r="H87" s="128">
        <v>0</v>
      </c>
      <c r="I87" s="128">
        <f t="shared" si="17"/>
        <v>3000</v>
      </c>
      <c r="J87" s="123"/>
      <c r="K87" s="127" t="str">
        <f t="shared" si="18"/>
        <v>B-479</v>
      </c>
      <c r="L87" s="128"/>
      <c r="M87" s="128">
        <f>'SERV. PREVENTIVOS'!X16+'SIST ELECT'!V16+FRENOS!V16+LAVADOS!V16+MOTOR!V16+TRANSMISION!V16+DIFERENCIAL!V16</f>
        <v>0</v>
      </c>
      <c r="N87" s="128">
        <v>0</v>
      </c>
      <c r="O87" s="128">
        <f>LLANTAS!V16</f>
        <v>6000</v>
      </c>
      <c r="P87" s="128">
        <f>HOJALATERIA!V16</f>
        <v>0</v>
      </c>
      <c r="Q87" s="128">
        <v>0</v>
      </c>
      <c r="R87" s="128">
        <f t="shared" si="19"/>
        <v>6000</v>
      </c>
    </row>
    <row r="88" spans="1:18" x14ac:dyDescent="0.25">
      <c r="A88" s="123"/>
      <c r="B88" s="127" t="str">
        <f t="shared" si="16"/>
        <v>B-382</v>
      </c>
      <c r="C88" s="128"/>
      <c r="D88" s="128">
        <f>'SERV. PREVENTIVOS'!V17+'SIST ELECT'!T17+FRENOS!T17+LAVADOS!T17+MOTOR!T17+TRANSMISION!T17+DIFERENCIAL!T17</f>
        <v>1200</v>
      </c>
      <c r="E88" s="128">
        <v>0</v>
      </c>
      <c r="F88" s="128">
        <f>LLANTAS!T17</f>
        <v>0</v>
      </c>
      <c r="G88" s="128">
        <f>HOJALATERIA!T17</f>
        <v>0</v>
      </c>
      <c r="H88" s="128">
        <v>0</v>
      </c>
      <c r="I88" s="128">
        <f t="shared" si="17"/>
        <v>1200</v>
      </c>
      <c r="J88" s="123"/>
      <c r="K88" s="127" t="str">
        <f t="shared" si="18"/>
        <v>B-382</v>
      </c>
      <c r="L88" s="128"/>
      <c r="M88" s="128">
        <f>'SERV. PREVENTIVOS'!X17+'SIST ELECT'!V17+FRENOS!V17+LAVADOS!V17+MOTOR!V17+TRANSMISION!V17+DIFERENCIAL!V17</f>
        <v>1250</v>
      </c>
      <c r="N88" s="128">
        <v>2000</v>
      </c>
      <c r="O88" s="128">
        <f>LLANTAS!V17</f>
        <v>0</v>
      </c>
      <c r="P88" s="128">
        <f>HOJALATERIA!V17</f>
        <v>0</v>
      </c>
      <c r="Q88" s="128">
        <v>0</v>
      </c>
      <c r="R88" s="128">
        <f t="shared" si="19"/>
        <v>3250</v>
      </c>
    </row>
    <row r="89" spans="1:18" x14ac:dyDescent="0.25">
      <c r="A89" s="123"/>
      <c r="B89" s="127" t="str">
        <f t="shared" si="16"/>
        <v>A-37</v>
      </c>
      <c r="C89" s="128"/>
      <c r="D89" s="128">
        <f>'SERV. PREVENTIVOS'!V18+'SIST ELECT'!T18+FRENOS!T18+LAVADOS!T18+MOTOR!T18+TRANSMISION!T18+DIFERENCIAL!T18</f>
        <v>0</v>
      </c>
      <c r="E89" s="128">
        <v>1</v>
      </c>
      <c r="F89" s="128">
        <f>LLANTAS!T18</f>
        <v>0</v>
      </c>
      <c r="G89" s="128">
        <f>HOJALATERIA!T18</f>
        <v>0</v>
      </c>
      <c r="H89" s="128">
        <v>0</v>
      </c>
      <c r="I89" s="128">
        <f t="shared" si="17"/>
        <v>1</v>
      </c>
      <c r="J89" s="123"/>
      <c r="K89" s="127" t="str">
        <f t="shared" si="18"/>
        <v>A-37</v>
      </c>
      <c r="L89" s="128"/>
      <c r="M89" s="128">
        <f>'SERV. PREVENTIVOS'!X18+'SIST ELECT'!V18+FRENOS!V18+LAVADOS!V18+MOTOR!V18+TRANSMISION!V18+DIFERENCIAL!V18</f>
        <v>0</v>
      </c>
      <c r="N89" s="128">
        <v>2001</v>
      </c>
      <c r="O89" s="128">
        <f>LLANTAS!V18</f>
        <v>0</v>
      </c>
      <c r="P89" s="128">
        <f>HOJALATERIA!V18</f>
        <v>0</v>
      </c>
      <c r="Q89" s="128">
        <v>1</v>
      </c>
      <c r="R89" s="128">
        <f t="shared" si="19"/>
        <v>2002</v>
      </c>
    </row>
    <row r="90" spans="1:18" x14ac:dyDescent="0.25">
      <c r="A90" s="123"/>
      <c r="B90" s="127" t="str">
        <f t="shared" si="16"/>
        <v>Q-67</v>
      </c>
      <c r="C90" s="128"/>
      <c r="D90" s="128">
        <f>'SERV. PREVENTIVOS'!V19+'SIST ELECT'!T19+FRENOS!T19+LAVADOS!T19+MOTOR!T19+TRANSMISION!T19+DIFERENCIAL!T19</f>
        <v>0</v>
      </c>
      <c r="E90" s="128">
        <v>0</v>
      </c>
      <c r="F90" s="128">
        <f>LLANTAS!T19</f>
        <v>0</v>
      </c>
      <c r="G90" s="128">
        <f>HOJALATERIA!T19</f>
        <v>0</v>
      </c>
      <c r="H90" s="128">
        <v>0</v>
      </c>
      <c r="I90" s="128">
        <f t="shared" si="17"/>
        <v>0</v>
      </c>
      <c r="J90" s="123"/>
      <c r="K90" s="127" t="str">
        <f t="shared" si="18"/>
        <v>Q-67</v>
      </c>
      <c r="L90" s="128"/>
      <c r="M90" s="128">
        <f>'SERV. PREVENTIVOS'!X19+'SIST ELECT'!V19+FRENOS!V19+LAVADOS!V19+MOTOR!V19+TRANSMISION!V19+DIFERENCIAL!V19</f>
        <v>4500</v>
      </c>
      <c r="N90" s="128">
        <v>700</v>
      </c>
      <c r="O90" s="128">
        <f>LLANTAS!V19</f>
        <v>0</v>
      </c>
      <c r="P90" s="128">
        <f>HOJALATERIA!V19</f>
        <v>0</v>
      </c>
      <c r="Q90" s="128">
        <v>0</v>
      </c>
      <c r="R90" s="128">
        <f t="shared" si="19"/>
        <v>5200</v>
      </c>
    </row>
    <row r="91" spans="1:18" x14ac:dyDescent="0.25">
      <c r="A91" s="123"/>
      <c r="B91" s="127" t="str">
        <f t="shared" si="16"/>
        <v>Q-23</v>
      </c>
      <c r="C91" s="128"/>
      <c r="D91" s="128">
        <f>'SERV. PREVENTIVOS'!V20+'SIST ELECT'!T20+FRENOS!T20+LAVADOS!T20+MOTOR!T20+TRANSMISION!T20+DIFERENCIAL!T20</f>
        <v>4500</v>
      </c>
      <c r="E91" s="128">
        <v>500</v>
      </c>
      <c r="F91" s="128">
        <f>LLANTAS!T20</f>
        <v>0</v>
      </c>
      <c r="G91" s="128">
        <f>HOJALATERIA!T20</f>
        <v>0</v>
      </c>
      <c r="H91" s="128">
        <v>0</v>
      </c>
      <c r="I91" s="128">
        <f t="shared" si="17"/>
        <v>5000</v>
      </c>
      <c r="J91" s="123"/>
      <c r="K91" s="127" t="str">
        <f t="shared" si="18"/>
        <v>Q-23</v>
      </c>
      <c r="L91" s="128"/>
      <c r="M91" s="128">
        <f>'SERV. PREVENTIVOS'!X20+'SIST ELECT'!V20+FRENOS!V20+LAVADOS!V20+MOTOR!V20+TRANSMISION!V20+DIFERENCIAL!V20</f>
        <v>0</v>
      </c>
      <c r="N91" s="128">
        <v>1000</v>
      </c>
      <c r="O91" s="128">
        <f>LLANTAS!V20</f>
        <v>0</v>
      </c>
      <c r="P91" s="128">
        <f>HOJALATERIA!V20</f>
        <v>472</v>
      </c>
      <c r="Q91" s="128">
        <v>0</v>
      </c>
      <c r="R91" s="128">
        <f t="shared" si="19"/>
        <v>1472</v>
      </c>
    </row>
    <row r="92" spans="1:18" x14ac:dyDescent="0.25">
      <c r="A92" s="123"/>
      <c r="B92" s="127" t="str">
        <f t="shared" si="16"/>
        <v>Q-98</v>
      </c>
      <c r="C92" s="128"/>
      <c r="D92" s="128">
        <f>'SERV. PREVENTIVOS'!V21+'SIST ELECT'!T21+FRENOS!T21+LAVADOS!T21+MOTOR!T21+TRANSMISION!T21+DIFERENCIAL!T21</f>
        <v>0</v>
      </c>
      <c r="E92" s="128">
        <v>1000</v>
      </c>
      <c r="F92" s="128">
        <f>LLANTAS!T21</f>
        <v>0</v>
      </c>
      <c r="G92" s="128">
        <f>HOJALATERIA!T21</f>
        <v>0</v>
      </c>
      <c r="H92" s="128">
        <v>0</v>
      </c>
      <c r="I92" s="128">
        <f t="shared" si="17"/>
        <v>1000</v>
      </c>
      <c r="J92" s="123"/>
      <c r="K92" s="127" t="str">
        <f t="shared" si="18"/>
        <v>Q-98</v>
      </c>
      <c r="L92" s="128"/>
      <c r="M92" s="128">
        <f>'SERV. PREVENTIVOS'!X21+'SIST ELECT'!V21+FRENOS!V21+LAVADOS!V21+MOTOR!V21+TRANSMISION!V21+DIFERENCIAL!V21</f>
        <v>2500</v>
      </c>
      <c r="N92" s="128">
        <v>0</v>
      </c>
      <c r="O92" s="128">
        <f>LLANTAS!V21</f>
        <v>0</v>
      </c>
      <c r="P92" s="128">
        <f>HOJALATERIA!V21</f>
        <v>0</v>
      </c>
      <c r="Q92" s="128">
        <v>0</v>
      </c>
      <c r="R92" s="128">
        <f t="shared" si="19"/>
        <v>2500</v>
      </c>
    </row>
    <row r="93" spans="1:18" x14ac:dyDescent="0.25">
      <c r="A93" s="123"/>
      <c r="B93" s="127" t="str">
        <f t="shared" si="16"/>
        <v>Q-664</v>
      </c>
      <c r="C93" s="128"/>
      <c r="D93" s="128">
        <f>'SERV. PREVENTIVOS'!V22+'SIST ELECT'!T22+FRENOS!T22+LAVADOS!T22+MOTOR!T22+TRANSMISION!T22+DIFERENCIAL!T22</f>
        <v>0</v>
      </c>
      <c r="E93" s="128">
        <v>1001</v>
      </c>
      <c r="F93" s="128">
        <f>LLANTAS!T22</f>
        <v>0</v>
      </c>
      <c r="G93" s="128">
        <f>HOJALATERIA!T22</f>
        <v>0</v>
      </c>
      <c r="H93" s="128">
        <v>1</v>
      </c>
      <c r="I93" s="128">
        <f t="shared" si="17"/>
        <v>1002</v>
      </c>
      <c r="J93" s="123"/>
      <c r="K93" s="127" t="str">
        <f t="shared" si="18"/>
        <v>Q-664</v>
      </c>
      <c r="L93" s="128"/>
      <c r="M93" s="128">
        <f>'SERV. PREVENTIVOS'!X22+'SIST ELECT'!V22+FRENOS!V22+LAVADOS!V22+MOTOR!V22+TRANSMISION!V22+DIFERENCIAL!V22</f>
        <v>0</v>
      </c>
      <c r="N93" s="128">
        <v>0</v>
      </c>
      <c r="O93" s="128">
        <v>2500</v>
      </c>
      <c r="P93" s="128">
        <f>HOJALATERIA!V22</f>
        <v>0</v>
      </c>
      <c r="Q93" s="128">
        <v>1</v>
      </c>
      <c r="R93" s="128">
        <f t="shared" si="19"/>
        <v>2501</v>
      </c>
    </row>
    <row r="94" spans="1:18" x14ac:dyDescent="0.25">
      <c r="A94" s="123"/>
      <c r="B94" s="127" t="str">
        <f t="shared" si="16"/>
        <v>A-6</v>
      </c>
      <c r="C94" s="128"/>
      <c r="D94" s="128">
        <f>'SERV. PREVENTIVOS'!V23+'SIST ELECT'!T23+FRENOS!T23+LAVADOS!T23+MOTOR!T23+TRANSMISION!T23+DIFERENCIAL!T23</f>
        <v>1450</v>
      </c>
      <c r="E94" s="128">
        <v>0</v>
      </c>
      <c r="F94" s="128">
        <f>LLANTAS!T23</f>
        <v>0</v>
      </c>
      <c r="G94" s="128">
        <f>HOJALATERIA!T23</f>
        <v>0</v>
      </c>
      <c r="H94" s="128">
        <v>0</v>
      </c>
      <c r="I94" s="128">
        <f t="shared" si="17"/>
        <v>1450</v>
      </c>
      <c r="J94" s="123"/>
      <c r="K94" s="127" t="str">
        <f t="shared" si="18"/>
        <v>A-6</v>
      </c>
      <c r="L94" s="128"/>
      <c r="M94" s="128">
        <f>'SERV. PREVENTIVOS'!X23+'SIST ELECT'!V23+FRENOS!V23+LAVADOS!V23+MOTOR!V23+TRANSMISION!V23+DIFERENCIAL!V23</f>
        <v>0</v>
      </c>
      <c r="N94" s="128">
        <v>0</v>
      </c>
      <c r="O94" s="128">
        <f>LLANTAS!V23</f>
        <v>0</v>
      </c>
      <c r="P94" s="128">
        <f>HOJALATERIA!V23</f>
        <v>0</v>
      </c>
      <c r="Q94" s="128">
        <v>500</v>
      </c>
      <c r="R94" s="128">
        <f t="shared" si="19"/>
        <v>500</v>
      </c>
    </row>
    <row r="95" spans="1:18" x14ac:dyDescent="0.25">
      <c r="A95" s="123"/>
      <c r="B95" s="127" t="str">
        <f t="shared" si="16"/>
        <v>A-367</v>
      </c>
      <c r="C95" s="128"/>
      <c r="D95" s="128">
        <f>'SERV. PREVENTIVOS'!V24+'SIST ELECT'!T24+FRENOS!T24+LAVADOS!T24+MOTOR!T24+TRANSMISION!T24+DIFERENCIAL!T24</f>
        <v>0</v>
      </c>
      <c r="E95" s="128">
        <v>1</v>
      </c>
      <c r="F95" s="128">
        <f>LLANTAS!T24</f>
        <v>0</v>
      </c>
      <c r="G95" s="128">
        <f>HOJALATERIA!T24</f>
        <v>0</v>
      </c>
      <c r="H95" s="128">
        <v>1</v>
      </c>
      <c r="I95" s="128">
        <f t="shared" si="17"/>
        <v>2</v>
      </c>
      <c r="J95" s="123"/>
      <c r="K95" s="127" t="str">
        <f t="shared" si="18"/>
        <v>A-367</v>
      </c>
      <c r="L95" s="128"/>
      <c r="M95" s="128">
        <f>'SERV. PREVENTIVOS'!X24+'SIST ELECT'!V24+FRENOS!V24+LAVADOS!V24+MOTOR!V24+TRANSMISION!V24+DIFERENCIAL!V24</f>
        <v>2100</v>
      </c>
      <c r="N95" s="128">
        <v>1</v>
      </c>
      <c r="O95" s="128">
        <f>LLANTAS!V24</f>
        <v>0</v>
      </c>
      <c r="P95" s="128">
        <f>HOJALATERIA!V24</f>
        <v>0</v>
      </c>
      <c r="Q95" s="128">
        <v>501</v>
      </c>
      <c r="R95" s="128">
        <f t="shared" si="19"/>
        <v>2602</v>
      </c>
    </row>
    <row r="96" spans="1:18" x14ac:dyDescent="0.25">
      <c r="A96" s="123"/>
      <c r="B96" s="127" t="str">
        <f t="shared" si="16"/>
        <v>A-494</v>
      </c>
      <c r="C96" s="128"/>
      <c r="D96" s="128">
        <f>'SERV. PREVENTIVOS'!V25+'SIST ELECT'!T25+FRENOS!T25+LAVADOS!T25+MOTOR!T25+TRANSMISION!T25+DIFERENCIAL!T25</f>
        <v>1450</v>
      </c>
      <c r="E96" s="128">
        <v>2</v>
      </c>
      <c r="F96" s="128">
        <f>LLANTAS!T25</f>
        <v>0</v>
      </c>
      <c r="G96" s="128">
        <f>HOJALATERIA!T25</f>
        <v>0</v>
      </c>
      <c r="H96" s="128">
        <v>2</v>
      </c>
      <c r="I96" s="128">
        <f t="shared" si="17"/>
        <v>1454</v>
      </c>
      <c r="J96" s="123"/>
      <c r="K96" s="127" t="str">
        <f t="shared" si="18"/>
        <v>A-494</v>
      </c>
      <c r="L96" s="128"/>
      <c r="M96" s="128">
        <f>'SERV. PREVENTIVOS'!X25+'SIST ELECT'!V25+FRENOS!V25+LAVADOS!V25+MOTOR!V25+TRANSMISION!V25+DIFERENCIAL!V25</f>
        <v>900</v>
      </c>
      <c r="N96" s="128">
        <v>2</v>
      </c>
      <c r="O96" s="128">
        <f>LLANTAS!V25</f>
        <v>0</v>
      </c>
      <c r="P96" s="128">
        <f>HOJALATERIA!V25</f>
        <v>0</v>
      </c>
      <c r="Q96" s="128">
        <v>502</v>
      </c>
      <c r="R96" s="128">
        <f t="shared" si="19"/>
        <v>1404</v>
      </c>
    </row>
    <row r="97" spans="1:18" x14ac:dyDescent="0.25">
      <c r="A97" s="123"/>
      <c r="B97" s="127" t="str">
        <f t="shared" si="16"/>
        <v>A-278</v>
      </c>
      <c r="C97" s="128"/>
      <c r="D97" s="128">
        <f>'SERV. PREVENTIVOS'!V26+'SIST ELECT'!T26+FRENOS!T26+LAVADOS!T26+MOTOR!T26+TRANSMISION!T26+DIFERENCIAL!T26</f>
        <v>0</v>
      </c>
      <c r="E97" s="128">
        <v>0</v>
      </c>
      <c r="F97" s="128">
        <f>LLANTAS!T26</f>
        <v>6000</v>
      </c>
      <c r="G97" s="128">
        <f>HOJALATERIA!T26</f>
        <v>0</v>
      </c>
      <c r="H97" s="128">
        <v>0</v>
      </c>
      <c r="I97" s="128">
        <f t="shared" si="17"/>
        <v>6000</v>
      </c>
      <c r="J97" s="123"/>
      <c r="K97" s="127" t="str">
        <f t="shared" si="18"/>
        <v>A-278</v>
      </c>
      <c r="L97" s="128"/>
      <c r="M97" s="128">
        <f>'SERV. PREVENTIVOS'!X26+'SIST ELECT'!V26+FRENOS!V26+LAVADOS!V26+MOTOR!V26+TRANSMISION!V26+DIFERENCIAL!V26</f>
        <v>4500</v>
      </c>
      <c r="N97" s="128">
        <v>1000</v>
      </c>
      <c r="O97" s="128">
        <f>LLANTAS!V26</f>
        <v>0</v>
      </c>
      <c r="P97" s="128">
        <f>HOJALATERIA!V26</f>
        <v>0</v>
      </c>
      <c r="Q97" s="128">
        <v>500</v>
      </c>
      <c r="R97" s="128">
        <f t="shared" si="19"/>
        <v>6000</v>
      </c>
    </row>
    <row r="98" spans="1:18" x14ac:dyDescent="0.25">
      <c r="A98" s="123"/>
      <c r="B98" s="127" t="str">
        <f t="shared" si="16"/>
        <v>A-38</v>
      </c>
      <c r="C98" s="128"/>
      <c r="D98" s="128">
        <f>'SERV. PREVENTIVOS'!V27+'SIST ELECT'!T27+FRENOS!T27+LAVADOS!T27+MOTOR!T27+TRANSMISION!T27+DIFERENCIAL!T27</f>
        <v>3000</v>
      </c>
      <c r="E98" s="128">
        <v>0</v>
      </c>
      <c r="F98" s="128">
        <f>LLANTAS!T27</f>
        <v>0</v>
      </c>
      <c r="G98" s="128">
        <f>HOJALATERIA!T27</f>
        <v>0</v>
      </c>
      <c r="H98" s="128">
        <v>0</v>
      </c>
      <c r="I98" s="128">
        <f t="shared" si="17"/>
        <v>3000</v>
      </c>
      <c r="J98" s="123"/>
      <c r="K98" s="127" t="str">
        <f t="shared" si="18"/>
        <v>A-38</v>
      </c>
      <c r="L98" s="128"/>
      <c r="M98" s="128">
        <f>'SERV. PREVENTIVOS'!X27+'SIST ELECT'!V27+FRENOS!V27+LAVADOS!V27+MOTOR!V27+TRANSMISION!V27+DIFERENCIAL!V27</f>
        <v>0</v>
      </c>
      <c r="N98" s="128">
        <v>0</v>
      </c>
      <c r="O98" s="128">
        <f>LLANTAS!V27</f>
        <v>5000</v>
      </c>
      <c r="P98" s="128">
        <f>HOJALATERIA!V27</f>
        <v>0</v>
      </c>
      <c r="Q98" s="128">
        <v>0</v>
      </c>
      <c r="R98" s="128">
        <f t="shared" si="19"/>
        <v>5000</v>
      </c>
    </row>
    <row r="99" spans="1:18" x14ac:dyDescent="0.25">
      <c r="A99" s="123"/>
      <c r="B99" s="127" t="str">
        <f t="shared" si="16"/>
        <v>A-93</v>
      </c>
      <c r="C99" s="128"/>
      <c r="D99" s="128">
        <f>'SERV. PREVENTIVOS'!V28+'SIST ELECT'!T28+FRENOS!T28+LAVADOS!T28+MOTOR!T28+TRANSMISION!T28+DIFERENCIAL!T28</f>
        <v>0</v>
      </c>
      <c r="E99" s="128">
        <v>0</v>
      </c>
      <c r="F99" s="128">
        <f>LLANTAS!T28</f>
        <v>0</v>
      </c>
      <c r="G99" s="128">
        <f>HOJALATERIA!T28</f>
        <v>0</v>
      </c>
      <c r="H99" s="128">
        <v>0</v>
      </c>
      <c r="I99" s="128">
        <f t="shared" si="17"/>
        <v>0</v>
      </c>
      <c r="J99" s="123"/>
      <c r="K99" s="127" t="str">
        <f t="shared" si="18"/>
        <v>A-93</v>
      </c>
      <c r="L99" s="128"/>
      <c r="M99" s="128">
        <f>'SERV. PREVENTIVOS'!X28+'SIST ELECT'!V28+FRENOS!V28+LAVADOS!V28+MOTOR!V28+TRANSMISION!V28+DIFERENCIAL!V28</f>
        <v>1450</v>
      </c>
      <c r="N99" s="128">
        <v>0</v>
      </c>
      <c r="O99" s="128">
        <f>LLANTAS!V28</f>
        <v>0</v>
      </c>
      <c r="P99" s="128">
        <f>HOJALATERIA!V28</f>
        <v>0</v>
      </c>
      <c r="Q99" s="128">
        <v>0</v>
      </c>
      <c r="R99" s="128">
        <f t="shared" si="19"/>
        <v>1450</v>
      </c>
    </row>
    <row r="100" spans="1:18" s="130" customFormat="1" x14ac:dyDescent="0.25">
      <c r="A100" s="124"/>
      <c r="B100" s="129" t="s">
        <v>105</v>
      </c>
      <c r="C100" s="126">
        <f t="shared" ref="C100:I100" si="20">SUM(C81:C99)</f>
        <v>0</v>
      </c>
      <c r="D100" s="126">
        <f t="shared" si="20"/>
        <v>32600</v>
      </c>
      <c r="E100" s="126">
        <f t="shared" si="20"/>
        <v>6705</v>
      </c>
      <c r="F100" s="126">
        <f t="shared" si="20"/>
        <v>6000</v>
      </c>
      <c r="G100" s="126">
        <f t="shared" si="20"/>
        <v>0</v>
      </c>
      <c r="H100" s="126">
        <f t="shared" si="20"/>
        <v>4</v>
      </c>
      <c r="I100" s="126">
        <f t="shared" si="20"/>
        <v>45309</v>
      </c>
      <c r="J100" s="124"/>
      <c r="K100" s="129" t="s">
        <v>105</v>
      </c>
      <c r="L100" s="126">
        <f t="shared" ref="L100:R100" si="21">SUM(L81:L99)</f>
        <v>0</v>
      </c>
      <c r="M100" s="126">
        <f t="shared" si="21"/>
        <v>23000</v>
      </c>
      <c r="N100" s="126">
        <f t="shared" si="21"/>
        <v>10704</v>
      </c>
      <c r="O100" s="126">
        <f t="shared" si="21"/>
        <v>25500</v>
      </c>
      <c r="P100" s="126">
        <f t="shared" si="21"/>
        <v>472</v>
      </c>
      <c r="Q100" s="126">
        <f t="shared" si="21"/>
        <v>2005</v>
      </c>
      <c r="R100" s="126">
        <f t="shared" si="21"/>
        <v>61681</v>
      </c>
    </row>
    <row r="101" spans="1:18" x14ac:dyDescent="0.25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</row>
    <row r="102" spans="1:18" x14ac:dyDescent="0.25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</row>
    <row r="103" spans="1:18" x14ac:dyDescent="0.25">
      <c r="A103" s="123"/>
      <c r="B103" s="124"/>
      <c r="C103" s="125" t="s">
        <v>9</v>
      </c>
      <c r="D103" s="124"/>
      <c r="E103" s="124"/>
      <c r="F103" s="124"/>
      <c r="G103" s="124"/>
      <c r="H103" s="124"/>
      <c r="I103" s="124"/>
      <c r="J103" s="123"/>
      <c r="K103" s="124"/>
      <c r="L103" s="125" t="s">
        <v>10</v>
      </c>
      <c r="M103" s="124"/>
      <c r="N103" s="124"/>
      <c r="O103" s="124"/>
      <c r="P103" s="124"/>
      <c r="Q103" s="124"/>
      <c r="R103" s="124"/>
    </row>
    <row r="104" spans="1:18" x14ac:dyDescent="0.25">
      <c r="A104" s="123"/>
      <c r="B104" s="126" t="s">
        <v>99</v>
      </c>
      <c r="C104" s="126" t="s">
        <v>100</v>
      </c>
      <c r="D104" s="126" t="s">
        <v>101</v>
      </c>
      <c r="E104" s="126" t="s">
        <v>102</v>
      </c>
      <c r="F104" s="126" t="s">
        <v>46</v>
      </c>
      <c r="G104" s="126" t="s">
        <v>103</v>
      </c>
      <c r="H104" s="126" t="s">
        <v>104</v>
      </c>
      <c r="I104" s="126" t="s">
        <v>105</v>
      </c>
      <c r="J104" s="123"/>
      <c r="K104" s="126" t="s">
        <v>99</v>
      </c>
      <c r="L104" s="126" t="s">
        <v>100</v>
      </c>
      <c r="M104" s="126" t="s">
        <v>101</v>
      </c>
      <c r="N104" s="126" t="s">
        <v>102</v>
      </c>
      <c r="O104" s="126" t="s">
        <v>46</v>
      </c>
      <c r="P104" s="126" t="s">
        <v>103</v>
      </c>
      <c r="Q104" s="126" t="s">
        <v>104</v>
      </c>
      <c r="R104" s="126" t="s">
        <v>105</v>
      </c>
    </row>
    <row r="105" spans="1:18" x14ac:dyDescent="0.25">
      <c r="A105" s="123"/>
      <c r="B105" s="127" t="str">
        <f t="shared" ref="B105:B123" si="22">B81</f>
        <v>B-9</v>
      </c>
      <c r="C105" s="128"/>
      <c r="D105" s="128">
        <f>'SERV. PREVENTIVOS'!V10+'SIST ELECT'!X10+FRENOS!X10+LAVADOS!X10+MOTOR!X10+TRANSMISION!X10+DIFERENCIAL!X10</f>
        <v>3900</v>
      </c>
      <c r="E105" s="128">
        <v>800</v>
      </c>
      <c r="F105" s="128">
        <f>LLANTAS!X10</f>
        <v>0</v>
      </c>
      <c r="G105" s="128">
        <f>HOJALATERIA!X10</f>
        <v>0</v>
      </c>
      <c r="H105" s="128">
        <v>0</v>
      </c>
      <c r="I105" s="128">
        <f t="shared" ref="I105:I123" si="23">SUM(C105:H105)</f>
        <v>4700</v>
      </c>
      <c r="J105" s="123"/>
      <c r="K105" s="127" t="str">
        <f t="shared" ref="K105:K123" si="24">K81</f>
        <v>B-9</v>
      </c>
      <c r="L105" s="128"/>
      <c r="M105" s="128">
        <f>'SERV. PREVENTIVOS'!AB10+'SIST ELECT'!Z10+FRENOS!Z10+LAVADOS!Z10+MOTOR!Z10+TRANSMISION!Z10+DIFERENCIAL!Z10</f>
        <v>1500</v>
      </c>
      <c r="N105" s="128">
        <v>500</v>
      </c>
      <c r="O105" s="128">
        <f>LLANTAS!Z10</f>
        <v>0</v>
      </c>
      <c r="P105" s="128">
        <f>HOJALATERIA!Z10</f>
        <v>0</v>
      </c>
      <c r="Q105" s="128">
        <v>0</v>
      </c>
      <c r="R105" s="128">
        <f t="shared" ref="R105:R123" si="25">L105+M105+N105+O105+P105+Q105</f>
        <v>2000</v>
      </c>
    </row>
    <row r="106" spans="1:18" x14ac:dyDescent="0.25">
      <c r="A106" s="123"/>
      <c r="B106" s="127" t="str">
        <f t="shared" si="22"/>
        <v>B-65</v>
      </c>
      <c r="C106" s="128"/>
      <c r="D106" s="128">
        <f>'SERV. PREVENTIVOS'!V11+'SIST ELECT'!X11+FRENOS!X11+LAVADOS!X11+MOTOR!X11+TRANSMISION!X11+DIFERENCIAL!X11</f>
        <v>3000</v>
      </c>
      <c r="E106" s="128">
        <v>1000</v>
      </c>
      <c r="F106" s="128">
        <f>LLANTAS!X11</f>
        <v>0</v>
      </c>
      <c r="G106" s="128">
        <f>HOJALATERIA!X11</f>
        <v>0</v>
      </c>
      <c r="H106" s="128">
        <v>0</v>
      </c>
      <c r="I106" s="128">
        <f t="shared" si="23"/>
        <v>4000</v>
      </c>
      <c r="J106" s="123"/>
      <c r="K106" s="127" t="str">
        <f t="shared" si="24"/>
        <v>B-65</v>
      </c>
      <c r="L106" s="128"/>
      <c r="M106" s="128">
        <f>'SERV. PREVENTIVOS'!AB11+'SIST ELECT'!Z11+FRENOS!Z11+LAVADOS!Z11+MOTOR!Z11+TRANSMISION!Z11+DIFERENCIAL!Z11</f>
        <v>2000</v>
      </c>
      <c r="N106" s="128">
        <v>0</v>
      </c>
      <c r="O106" s="128">
        <f>LLANTAS!Z11</f>
        <v>0</v>
      </c>
      <c r="P106" s="128">
        <f>HOJALATERIA!Z11</f>
        <v>0</v>
      </c>
      <c r="Q106" s="128">
        <v>0</v>
      </c>
      <c r="R106" s="128">
        <f t="shared" si="25"/>
        <v>2000</v>
      </c>
    </row>
    <row r="107" spans="1:18" x14ac:dyDescent="0.25">
      <c r="A107" s="123"/>
      <c r="B107" s="127" t="str">
        <f t="shared" si="22"/>
        <v>B-357</v>
      </c>
      <c r="C107" s="128"/>
      <c r="D107" s="128">
        <f>'SERV. PREVENTIVOS'!V12+'SIST ELECT'!X12+FRENOS!X12+LAVADOS!X12+MOTOR!X12+TRANSMISION!X12+DIFERENCIAL!X12</f>
        <v>3000</v>
      </c>
      <c r="E107" s="128">
        <v>1700</v>
      </c>
      <c r="F107" s="128">
        <f>LLANTAS!X12</f>
        <v>0</v>
      </c>
      <c r="G107" s="128">
        <f>HOJALATERIA!X12</f>
        <v>0</v>
      </c>
      <c r="H107" s="128">
        <v>0</v>
      </c>
      <c r="I107" s="128">
        <f t="shared" si="23"/>
        <v>4700</v>
      </c>
      <c r="J107" s="123"/>
      <c r="K107" s="127" t="str">
        <f t="shared" si="24"/>
        <v>B-357</v>
      </c>
      <c r="L107" s="128"/>
      <c r="M107" s="128">
        <f>'SERV. PREVENTIVOS'!AB12+'SIST ELECT'!Z12+FRENOS!Z12+LAVADOS!Z12+MOTOR!Z12+TRANSMISION!Z12+DIFERENCIAL!Z12</f>
        <v>0</v>
      </c>
      <c r="N107" s="128">
        <v>700</v>
      </c>
      <c r="O107" s="128">
        <f>LLANTAS!Z12</f>
        <v>6000</v>
      </c>
      <c r="P107" s="128">
        <f>HOJALATERIA!Z12</f>
        <v>0</v>
      </c>
      <c r="Q107" s="128">
        <v>0</v>
      </c>
      <c r="R107" s="128">
        <f t="shared" si="25"/>
        <v>6700</v>
      </c>
    </row>
    <row r="108" spans="1:18" x14ac:dyDescent="0.25">
      <c r="A108" s="123"/>
      <c r="B108" s="127" t="str">
        <f t="shared" si="22"/>
        <v>B-7</v>
      </c>
      <c r="C108" s="128"/>
      <c r="D108" s="128">
        <f>'SERV. PREVENTIVOS'!V13+'SIST ELECT'!X13+FRENOS!X13+LAVADOS!X13+MOTOR!X13+TRANSMISION!X13+DIFERENCIAL!X13</f>
        <v>2500</v>
      </c>
      <c r="E108" s="128">
        <v>0</v>
      </c>
      <c r="F108" s="128">
        <f>LLANTAS!X13</f>
        <v>0</v>
      </c>
      <c r="G108" s="128">
        <f>HOJALATERIA!X13</f>
        <v>0</v>
      </c>
      <c r="H108" s="128">
        <v>0</v>
      </c>
      <c r="I108" s="128">
        <f t="shared" si="23"/>
        <v>2500</v>
      </c>
      <c r="J108" s="123"/>
      <c r="K108" s="127" t="str">
        <f t="shared" si="24"/>
        <v>B-7</v>
      </c>
      <c r="L108" s="128"/>
      <c r="M108" s="128">
        <f>'SERV. PREVENTIVOS'!Z13+'SIST ELECT'!Z13+FRENOS!Z13+LAVADOS!Z13+MOTOR!Z13+TRANSMISION!Z13+DIFERENCIAL!Z13</f>
        <v>2500</v>
      </c>
      <c r="N108" s="128">
        <v>0</v>
      </c>
      <c r="O108" s="128">
        <f>LLANTAS!Z13</f>
        <v>6000</v>
      </c>
      <c r="P108" s="128">
        <f>HOJALATERIA!Z13</f>
        <v>0</v>
      </c>
      <c r="Q108" s="128">
        <v>0</v>
      </c>
      <c r="R108" s="128">
        <f t="shared" si="25"/>
        <v>8500</v>
      </c>
    </row>
    <row r="109" spans="1:18" x14ac:dyDescent="0.25">
      <c r="A109" s="123"/>
      <c r="B109" s="127" t="str">
        <f t="shared" si="22"/>
        <v>B-15</v>
      </c>
      <c r="C109" s="128"/>
      <c r="D109" s="128">
        <f>'SERV. PREVENTIVOS'!V14+'SIST ELECT'!X14+FRENOS!X14+LAVADOS!X14+MOTOR!X14+TRANSMISION!X14+DIFERENCIAL!X14</f>
        <v>4250</v>
      </c>
      <c r="E109" s="128">
        <v>0</v>
      </c>
      <c r="F109" s="128">
        <f>LLANTAS!X14</f>
        <v>0</v>
      </c>
      <c r="G109" s="128">
        <f>HOJALATERIA!X14</f>
        <v>0</v>
      </c>
      <c r="H109" s="128">
        <v>0</v>
      </c>
      <c r="I109" s="128">
        <f t="shared" si="23"/>
        <v>4250</v>
      </c>
      <c r="J109" s="123"/>
      <c r="K109" s="127" t="str">
        <f t="shared" si="24"/>
        <v>B-15</v>
      </c>
      <c r="L109" s="128"/>
      <c r="M109" s="128">
        <f>'SERV. PREVENTIVOS'!Z14+'SIST ELECT'!Z14+FRENOS!Z14+LAVADOS!Z14+MOTOR!Z14+TRANSMISION!Z14+DIFERENCIAL!Z14</f>
        <v>10</v>
      </c>
      <c r="N109" s="128">
        <v>1500</v>
      </c>
      <c r="O109" s="128">
        <f>LLANTAS!Z14</f>
        <v>0</v>
      </c>
      <c r="P109" s="128">
        <f>HOJALATERIA!Z14</f>
        <v>0</v>
      </c>
      <c r="Q109" s="128">
        <v>0</v>
      </c>
      <c r="R109" s="128">
        <f t="shared" si="25"/>
        <v>1510</v>
      </c>
    </row>
    <row r="110" spans="1:18" x14ac:dyDescent="0.25">
      <c r="A110" s="123"/>
      <c r="B110" s="127" t="str">
        <f t="shared" si="22"/>
        <v>B-541</v>
      </c>
      <c r="C110" s="128"/>
      <c r="D110" s="128">
        <f>'SERV. PREVENTIVOS'!V15+'SIST ELECT'!X15+FRENOS!X15+LAVADOS!X15+MOTOR!X15+TRANSMISION!X15+DIFERENCIAL!X15</f>
        <v>3000</v>
      </c>
      <c r="E110" s="128">
        <v>0</v>
      </c>
      <c r="F110" s="128">
        <f>LLANTAS!X15</f>
        <v>0</v>
      </c>
      <c r="G110" s="128">
        <f>HOJALATERIA!X15</f>
        <v>0</v>
      </c>
      <c r="H110" s="128">
        <v>0</v>
      </c>
      <c r="I110" s="128">
        <f t="shared" si="23"/>
        <v>3000</v>
      </c>
      <c r="J110" s="123"/>
      <c r="K110" s="127" t="str">
        <f t="shared" si="24"/>
        <v>B-541</v>
      </c>
      <c r="L110" s="128"/>
      <c r="M110" s="128">
        <f>'SERV. PREVENTIVOS'!AB15+'SIST ELECT'!Z15+FRENOS!Z15+LAVADOS!Z15+MOTOR!Z15+TRANSMISION!Z15+DIFERENCIAL!Z15</f>
        <v>1250</v>
      </c>
      <c r="N110" s="128">
        <v>0</v>
      </c>
      <c r="O110" s="128">
        <f>LLANTAS!Z15</f>
        <v>0</v>
      </c>
      <c r="P110" s="128">
        <f>HOJALATERIA!Z15</f>
        <v>0</v>
      </c>
      <c r="Q110" s="128">
        <v>0</v>
      </c>
      <c r="R110" s="128">
        <f t="shared" si="25"/>
        <v>1250</v>
      </c>
    </row>
    <row r="111" spans="1:18" x14ac:dyDescent="0.25">
      <c r="A111" s="123"/>
      <c r="B111" s="127" t="str">
        <f t="shared" si="22"/>
        <v>B-479</v>
      </c>
      <c r="C111" s="128"/>
      <c r="D111" s="128">
        <f>'SERV. PREVENTIVOS'!V16+'SIST ELECT'!X16+FRENOS!X16+LAVADOS!X16+MOTOR!X16+TRANSMISION!X16+DIFERENCIAL!X16</f>
        <v>4750</v>
      </c>
      <c r="E111" s="128">
        <v>1000</v>
      </c>
      <c r="F111" s="128">
        <f>LLANTAS!X16</f>
        <v>0</v>
      </c>
      <c r="G111" s="128">
        <f>HOJALATERIA!X16</f>
        <v>0</v>
      </c>
      <c r="H111" s="128">
        <v>0</v>
      </c>
      <c r="I111" s="128">
        <f t="shared" si="23"/>
        <v>5750</v>
      </c>
      <c r="J111" s="123"/>
      <c r="K111" s="127" t="str">
        <f t="shared" si="24"/>
        <v>B-479</v>
      </c>
      <c r="L111" s="128"/>
      <c r="M111" s="128">
        <f>'SERV. PREVENTIVOS'!AB16+'SIST ELECT'!Z16+FRENOS!Z16+LAVADOS!Z16+MOTOR!Z16+TRANSMISION!Z16+DIFERENCIAL!Z16</f>
        <v>900</v>
      </c>
      <c r="N111" s="128">
        <v>0</v>
      </c>
      <c r="O111" s="128">
        <f>LLANTAS!Z16</f>
        <v>0</v>
      </c>
      <c r="P111" s="128">
        <f>HOJALATERIA!Z16</f>
        <v>0</v>
      </c>
      <c r="Q111" s="128">
        <v>0</v>
      </c>
      <c r="R111" s="128">
        <f t="shared" si="25"/>
        <v>900</v>
      </c>
    </row>
    <row r="112" spans="1:18" x14ac:dyDescent="0.25">
      <c r="A112" s="123"/>
      <c r="B112" s="127" t="str">
        <f t="shared" si="22"/>
        <v>B-382</v>
      </c>
      <c r="C112" s="128"/>
      <c r="D112" s="128">
        <f>'SERV. PREVENTIVOS'!V17+'SIST ELECT'!X17+FRENOS!X17+LAVADOS!X17+MOTOR!X17+TRANSMISION!X17+DIFERENCIAL!X17</f>
        <v>2100</v>
      </c>
      <c r="E112" s="128">
        <v>0</v>
      </c>
      <c r="F112" s="128">
        <f>LLANTAS!X17</f>
        <v>0</v>
      </c>
      <c r="G112" s="128">
        <f>HOJALATERIA!X17</f>
        <v>0</v>
      </c>
      <c r="H112" s="128">
        <v>0</v>
      </c>
      <c r="I112" s="128">
        <f t="shared" si="23"/>
        <v>2100</v>
      </c>
      <c r="J112" s="123"/>
      <c r="K112" s="127" t="str">
        <f t="shared" si="24"/>
        <v>B-382</v>
      </c>
      <c r="L112" s="128"/>
      <c r="M112" s="128">
        <f>'SERV. PREVENTIVOS'!AB17+'SIST ELECT'!Z17+FRENOS!Z17+LAVADOS!Z17+MOTOR!Z17+TRANSMISION!Z17+DIFERENCIAL!Z17</f>
        <v>1460</v>
      </c>
      <c r="N112" s="128">
        <v>2000</v>
      </c>
      <c r="O112" s="128">
        <f>LLANTAS!Z17</f>
        <v>5000</v>
      </c>
      <c r="P112" s="128">
        <f>HOJALATERIA!Z17</f>
        <v>0</v>
      </c>
      <c r="Q112" s="128">
        <v>0</v>
      </c>
      <c r="R112" s="128">
        <f t="shared" si="25"/>
        <v>8460</v>
      </c>
    </row>
    <row r="113" spans="1:18" x14ac:dyDescent="0.25">
      <c r="A113" s="123"/>
      <c r="B113" s="127" t="str">
        <f t="shared" si="22"/>
        <v>A-37</v>
      </c>
      <c r="C113" s="128"/>
      <c r="D113" s="128">
        <f>'SERV. PREVENTIVOS'!V18+'SIST ELECT'!X18+FRENOS!X18+LAVADOS!X18+MOTOR!X18+TRANSMISION!X18+DIFERENCIAL!X18</f>
        <v>0</v>
      </c>
      <c r="E113" s="128">
        <v>1</v>
      </c>
      <c r="F113" s="128">
        <f>LLANTAS!X18</f>
        <v>4000</v>
      </c>
      <c r="G113" s="128">
        <f>HOJALATERIA!X18</f>
        <v>0</v>
      </c>
      <c r="H113" s="128">
        <v>0</v>
      </c>
      <c r="I113" s="128">
        <f t="shared" si="23"/>
        <v>4001</v>
      </c>
      <c r="J113" s="123"/>
      <c r="K113" s="127" t="str">
        <f t="shared" si="24"/>
        <v>A-37</v>
      </c>
      <c r="L113" s="128"/>
      <c r="M113" s="128">
        <f>'SERV. PREVENTIVOS'!AB18+'SIST ELECT'!Z18+FRENOS!Z18+LAVADOS!Z18+MOTOR!Z18+TRANSMISION!Z18+DIFERENCIAL!Z18</f>
        <v>1250</v>
      </c>
      <c r="N113" s="128">
        <v>2001</v>
      </c>
      <c r="O113" s="128">
        <f>LLANTAS!Z18</f>
        <v>0</v>
      </c>
      <c r="P113" s="128">
        <f>HOJALATERIA!Z18</f>
        <v>0</v>
      </c>
      <c r="Q113" s="128">
        <v>0</v>
      </c>
      <c r="R113" s="128">
        <f t="shared" si="25"/>
        <v>3251</v>
      </c>
    </row>
    <row r="114" spans="1:18" x14ac:dyDescent="0.25">
      <c r="A114" s="123"/>
      <c r="B114" s="127" t="str">
        <f t="shared" si="22"/>
        <v>Q-67</v>
      </c>
      <c r="C114" s="128"/>
      <c r="D114" s="128">
        <f>'SERV. PREVENTIVOS'!V19+'SIST ELECT'!X19+FRENOS!X19+LAVADOS!X19+MOTOR!X19+TRANSMISION!X19+DIFERENCIAL!X19</f>
        <v>900</v>
      </c>
      <c r="E114" s="128">
        <v>0</v>
      </c>
      <c r="F114" s="128">
        <f>LLANTAS!X19</f>
        <v>0</v>
      </c>
      <c r="G114" s="128">
        <f>HOJALATERIA!X19</f>
        <v>0</v>
      </c>
      <c r="H114" s="128">
        <v>0</v>
      </c>
      <c r="I114" s="128">
        <f t="shared" si="23"/>
        <v>900</v>
      </c>
      <c r="J114" s="123"/>
      <c r="K114" s="127" t="str">
        <f t="shared" si="24"/>
        <v>Q-67</v>
      </c>
      <c r="L114" s="128"/>
      <c r="M114" s="128">
        <f>'SERV. PREVENTIVOS'!X19+'SIST ELECT'!Z19+FRENOS!Z19+LAVADOS!Z19+MOTOR!Z19+TRANSMISION!Z19+DIFERENCIAL!Z19</f>
        <v>5358</v>
      </c>
      <c r="N114" s="128">
        <v>0</v>
      </c>
      <c r="O114" s="128">
        <f>LLANTAS!Z19</f>
        <v>0</v>
      </c>
      <c r="P114" s="128">
        <f>HOJALATERIA!Z19</f>
        <v>0</v>
      </c>
      <c r="Q114" s="128">
        <v>0</v>
      </c>
      <c r="R114" s="128">
        <f t="shared" si="25"/>
        <v>5358</v>
      </c>
    </row>
    <row r="115" spans="1:18" x14ac:dyDescent="0.25">
      <c r="A115" s="123"/>
      <c r="B115" s="127" t="str">
        <f t="shared" si="22"/>
        <v>Q-23</v>
      </c>
      <c r="C115" s="128"/>
      <c r="D115" s="128">
        <f>'SERV. PREVENTIVOS'!V20+'SIST ELECT'!X20+FRENOS!X20+LAVADOS!X20+MOTOR!X20+TRANSMISION!X20+DIFERENCIAL!X20</f>
        <v>4500</v>
      </c>
      <c r="E115" s="128">
        <v>800</v>
      </c>
      <c r="F115" s="128">
        <f>LLANTAS!X20</f>
        <v>0</v>
      </c>
      <c r="G115" s="128">
        <f>HOJALATERIA!X20</f>
        <v>0</v>
      </c>
      <c r="H115" s="128">
        <v>0</v>
      </c>
      <c r="I115" s="128">
        <f t="shared" si="23"/>
        <v>5300</v>
      </c>
      <c r="J115" s="123"/>
      <c r="K115" s="127" t="str">
        <f t="shared" si="24"/>
        <v>Q-23</v>
      </c>
      <c r="L115" s="128"/>
      <c r="M115" s="128">
        <f>'SERV. PREVENTIVOS'!AB20+'SIST ELECT'!Z20+FRENOS!Z20+LAVADOS!Z20+MOTOR!Z20+TRANSMISION!Z20+DIFERENCIAL!Z20</f>
        <v>4500</v>
      </c>
      <c r="N115" s="128">
        <v>1500</v>
      </c>
      <c r="O115" s="128">
        <f>LLANTAS!Z20</f>
        <v>0</v>
      </c>
      <c r="P115" s="128">
        <f>HOJALATERIA!Z20</f>
        <v>0</v>
      </c>
      <c r="Q115" s="128">
        <v>0</v>
      </c>
      <c r="R115" s="128">
        <f t="shared" si="25"/>
        <v>6000</v>
      </c>
    </row>
    <row r="116" spans="1:18" x14ac:dyDescent="0.25">
      <c r="A116" s="123"/>
      <c r="B116" s="127" t="str">
        <f t="shared" si="22"/>
        <v>Q-98</v>
      </c>
      <c r="C116" s="128"/>
      <c r="D116" s="128">
        <f>'SERV. PREVENTIVOS'!V21+'SIST ELECT'!X21+FRENOS!X21+LAVADOS!X21+MOTOR!X21+TRANSMISION!X21+DIFERENCIAL!X21</f>
        <v>0</v>
      </c>
      <c r="E116" s="128">
        <v>0</v>
      </c>
      <c r="F116" s="128">
        <f>LLANTAS!X21</f>
        <v>0</v>
      </c>
      <c r="G116" s="128">
        <f>HOJALATERIA!X21</f>
        <v>0</v>
      </c>
      <c r="H116" s="128">
        <v>0</v>
      </c>
      <c r="I116" s="128">
        <f t="shared" si="23"/>
        <v>0</v>
      </c>
      <c r="J116" s="123"/>
      <c r="K116" s="127" t="str">
        <f t="shared" si="24"/>
        <v>Q-98</v>
      </c>
      <c r="L116" s="128"/>
      <c r="M116" s="128">
        <f>'SERV. PREVENTIVOS'!AB21+'SIST ELECT'!Z21+FRENOS!Z21+LAVADOS!Z21+MOTOR!Z21+TRANSMISION!Z21+DIFERENCIAL!Z21</f>
        <v>0</v>
      </c>
      <c r="N116" s="128">
        <v>0</v>
      </c>
      <c r="O116" s="128">
        <f>LLANTAS!Z21</f>
        <v>5000</v>
      </c>
      <c r="P116" s="128">
        <f>HOJALATERIA!Z21</f>
        <v>472</v>
      </c>
      <c r="Q116" s="128">
        <v>0</v>
      </c>
      <c r="R116" s="128">
        <f t="shared" si="25"/>
        <v>5472</v>
      </c>
    </row>
    <row r="117" spans="1:18" x14ac:dyDescent="0.25">
      <c r="A117" s="123"/>
      <c r="B117" s="127" t="str">
        <f t="shared" si="22"/>
        <v>Q-664</v>
      </c>
      <c r="C117" s="128"/>
      <c r="D117" s="128">
        <f>'SERV. PREVENTIVOS'!V22+'SIST ELECT'!X22+FRENOS!X22+LAVADOS!X22+MOTOR!X22+TRANSMISION!X22+DIFERENCIAL!X22</f>
        <v>0</v>
      </c>
      <c r="E117" s="128">
        <v>1</v>
      </c>
      <c r="F117" s="128">
        <f>LLANTAS!X22</f>
        <v>0</v>
      </c>
      <c r="G117" s="128">
        <f>HOJALATERIA!X22</f>
        <v>0</v>
      </c>
      <c r="H117" s="128">
        <v>1</v>
      </c>
      <c r="I117" s="128">
        <f t="shared" si="23"/>
        <v>2</v>
      </c>
      <c r="J117" s="123"/>
      <c r="K117" s="127" t="str">
        <f t="shared" si="24"/>
        <v>Q-664</v>
      </c>
      <c r="L117" s="128"/>
      <c r="M117" s="128">
        <f>'SERV. PREVENTIVOS'!AB22+'SIST ELECT'!Z22+FRENOS!Z22+LAVADOS!Z22+MOTOR!Z22+TRANSMISION!Z22+DIFERENCIAL!Z22</f>
        <v>0</v>
      </c>
      <c r="N117" s="128">
        <v>1</v>
      </c>
      <c r="O117" s="128">
        <f>LLANTAS!Z22</f>
        <v>0</v>
      </c>
      <c r="P117" s="128">
        <f>HOJALATERIA!Z22</f>
        <v>0</v>
      </c>
      <c r="Q117" s="128">
        <v>0</v>
      </c>
      <c r="R117" s="128">
        <f t="shared" si="25"/>
        <v>1</v>
      </c>
    </row>
    <row r="118" spans="1:18" x14ac:dyDescent="0.25">
      <c r="A118" s="123"/>
      <c r="B118" s="127" t="str">
        <f t="shared" si="22"/>
        <v>A-6</v>
      </c>
      <c r="C118" s="128"/>
      <c r="D118" s="128">
        <f>'SERV. PREVENTIVOS'!V23+'SIST ELECT'!X23+FRENOS!X23+LAVADOS!X23+MOTOR!X23+TRANSMISION!X23+DIFERENCIAL!X23</f>
        <v>1450</v>
      </c>
      <c r="E118" s="128">
        <v>500</v>
      </c>
      <c r="F118" s="128">
        <f>LLANTAS!X23</f>
        <v>5000</v>
      </c>
      <c r="G118" s="128">
        <f>HOJALATERIA!X23</f>
        <v>0</v>
      </c>
      <c r="H118" s="128">
        <v>0</v>
      </c>
      <c r="I118" s="128">
        <f t="shared" si="23"/>
        <v>6950</v>
      </c>
      <c r="J118" s="123"/>
      <c r="K118" s="127" t="str">
        <f t="shared" si="24"/>
        <v>A-6</v>
      </c>
      <c r="L118" s="128"/>
      <c r="M118" s="128">
        <f>'SERV. PREVENTIVOS'!AB23+'SIST ELECT'!Z23+FRENOS!Z23+LAVADOS!Z23+MOTOR!Z23+TRANSMISION!Z23+DIFERENCIAL!Z23</f>
        <v>800</v>
      </c>
      <c r="N118" s="128">
        <v>2000</v>
      </c>
      <c r="O118" s="128">
        <f>LLANTAS!Z23</f>
        <v>0</v>
      </c>
      <c r="P118" s="128">
        <f>HOJALATERIA!Z23</f>
        <v>0</v>
      </c>
      <c r="Q118" s="128">
        <v>0</v>
      </c>
      <c r="R118" s="128">
        <f t="shared" si="25"/>
        <v>2800</v>
      </c>
    </row>
    <row r="119" spans="1:18" x14ac:dyDescent="0.25">
      <c r="A119" s="123"/>
      <c r="B119" s="127" t="str">
        <f t="shared" si="22"/>
        <v>A-367</v>
      </c>
      <c r="C119" s="128"/>
      <c r="D119" s="128">
        <f>'SERV. PREVENTIVOS'!V24+'SIST ELECT'!X24+FRENOS!X24+LAVADOS!X24+MOTOR!X24+TRANSMISION!X24+DIFERENCIAL!X24</f>
        <v>0</v>
      </c>
      <c r="E119" s="128">
        <v>501</v>
      </c>
      <c r="F119" s="128">
        <f>LLANTAS!X24</f>
        <v>0</v>
      </c>
      <c r="G119" s="128">
        <f>HOJALATERIA!X24</f>
        <v>0</v>
      </c>
      <c r="H119" s="128">
        <v>1</v>
      </c>
      <c r="I119" s="128">
        <f t="shared" si="23"/>
        <v>502</v>
      </c>
      <c r="J119" s="123"/>
      <c r="K119" s="127" t="str">
        <f t="shared" si="24"/>
        <v>A-367</v>
      </c>
      <c r="L119" s="128"/>
      <c r="M119" s="128">
        <f>'SERV. PREVENTIVOS'!AB24+'SIST ELECT'!Z24+FRENOS!Z24+LAVADOS!Z24+MOTOR!Z24+TRANSMISION!Z24+DIFERENCIAL!Z24</f>
        <v>1450</v>
      </c>
      <c r="N119" s="128">
        <v>2001</v>
      </c>
      <c r="O119" s="128">
        <f>LLANTAS!Z24</f>
        <v>0</v>
      </c>
      <c r="P119" s="128">
        <f>HOJALATERIA!Z24</f>
        <v>0</v>
      </c>
      <c r="Q119" s="128">
        <v>1</v>
      </c>
      <c r="R119" s="128">
        <f t="shared" si="25"/>
        <v>3452</v>
      </c>
    </row>
    <row r="120" spans="1:18" x14ac:dyDescent="0.25">
      <c r="A120" s="123"/>
      <c r="B120" s="127" t="str">
        <f t="shared" si="22"/>
        <v>A-494</v>
      </c>
      <c r="C120" s="128"/>
      <c r="D120" s="128">
        <f>'SERV. PREVENTIVOS'!V25+'SIST ELECT'!X25+FRENOS!X25+LAVADOS!X25+MOTOR!X25+TRANSMISION!X25+DIFERENCIAL!X25</f>
        <v>1450</v>
      </c>
      <c r="E120" s="128">
        <v>502</v>
      </c>
      <c r="F120" s="128">
        <f>LLANTAS!X25</f>
        <v>0</v>
      </c>
      <c r="G120" s="128">
        <f>HOJALATERIA!X25</f>
        <v>0</v>
      </c>
      <c r="H120" s="128">
        <v>2</v>
      </c>
      <c r="I120" s="128">
        <f t="shared" si="23"/>
        <v>1954</v>
      </c>
      <c r="J120" s="123"/>
      <c r="K120" s="127" t="str">
        <f t="shared" si="24"/>
        <v>A-494</v>
      </c>
      <c r="L120" s="128"/>
      <c r="M120" s="128">
        <f>'SERV. PREVENTIVOS'!AB25+'SIST ELECT'!Z25+FRENOS!Z25+LAVADOS!Z25+MOTOR!Z25+TRANSMISION!Z25+DIFERENCIAL!Z25</f>
        <v>0</v>
      </c>
      <c r="N120" s="128">
        <v>2002</v>
      </c>
      <c r="O120" s="128">
        <f>LLANTAS!Z25</f>
        <v>0</v>
      </c>
      <c r="P120" s="128">
        <f>HOJALATERIA!Z25</f>
        <v>0</v>
      </c>
      <c r="Q120" s="128">
        <v>2</v>
      </c>
      <c r="R120" s="128">
        <f t="shared" si="25"/>
        <v>2004</v>
      </c>
    </row>
    <row r="121" spans="1:18" x14ac:dyDescent="0.25">
      <c r="A121" s="123"/>
      <c r="B121" s="127" t="str">
        <f t="shared" si="22"/>
        <v>A-278</v>
      </c>
      <c r="C121" s="128"/>
      <c r="D121" s="128">
        <f>'SERV. PREVENTIVOS'!V26+'SIST ELECT'!X26+FRENOS!X26+LAVADOS!X26+MOTOR!X26+TRANSMISION!X26+DIFERENCIAL!X26</f>
        <v>0</v>
      </c>
      <c r="E121" s="128">
        <v>500</v>
      </c>
      <c r="F121" s="128">
        <f>LLANTAS!X26</f>
        <v>0</v>
      </c>
      <c r="G121" s="128">
        <f>HOJALATERIA!X26</f>
        <v>0</v>
      </c>
      <c r="H121" s="128">
        <v>0</v>
      </c>
      <c r="I121" s="128">
        <f t="shared" si="23"/>
        <v>500</v>
      </c>
      <c r="J121" s="123"/>
      <c r="K121" s="127" t="str">
        <f t="shared" si="24"/>
        <v>A-278</v>
      </c>
      <c r="L121" s="128"/>
      <c r="M121" s="128">
        <f>'SERV. PREVENTIVOS'!AB26+'SIST ELECT'!Z26+FRENOS!Z26+LAVADOS!Z26+MOTOR!Z26+TRANSMISION!Z26+DIFERENCIAL!Z26</f>
        <v>4500</v>
      </c>
      <c r="N121" s="128">
        <v>2000</v>
      </c>
      <c r="O121" s="128">
        <f>LLANTAS!Z26</f>
        <v>0</v>
      </c>
      <c r="P121" s="128">
        <f>HOJALATERIA!Z26</f>
        <v>0</v>
      </c>
      <c r="Q121" s="128">
        <v>0</v>
      </c>
      <c r="R121" s="128">
        <f t="shared" si="25"/>
        <v>6500</v>
      </c>
    </row>
    <row r="122" spans="1:18" x14ac:dyDescent="0.25">
      <c r="A122" s="123"/>
      <c r="B122" s="127" t="str">
        <f t="shared" si="22"/>
        <v>A-38</v>
      </c>
      <c r="C122" s="128"/>
      <c r="D122" s="128">
        <f>'SERV. PREVENTIVOS'!Z27+'SIST ELECT'!X27+FRENOS!X27+LAVADOS!X27+MOTOR!X27+TRANSMISION!X27+DIFERENCIAL!X27</f>
        <v>2000</v>
      </c>
      <c r="E122" s="128">
        <v>0</v>
      </c>
      <c r="F122" s="128">
        <f>LLANTAS!X27</f>
        <v>0</v>
      </c>
      <c r="G122" s="128">
        <f>HOJALATERIA!X27</f>
        <v>0</v>
      </c>
      <c r="H122" s="128">
        <v>0</v>
      </c>
      <c r="I122" s="128">
        <f t="shared" si="23"/>
        <v>2000</v>
      </c>
      <c r="J122" s="123"/>
      <c r="K122" s="127" t="str">
        <f t="shared" si="24"/>
        <v>A-38</v>
      </c>
      <c r="L122" s="128"/>
      <c r="M122" s="128">
        <f>'SERV. PREVENTIVOS'!AB27+'SIST ELECT'!Z27+FRENOS!Z27+LAVADOS!Z27+MOTOR!Z27+TRANSMISION!Z27+DIFERENCIAL!Z27</f>
        <v>0</v>
      </c>
      <c r="N122" s="128">
        <v>700</v>
      </c>
      <c r="O122" s="128">
        <f>LLANTAS!Z27</f>
        <v>0</v>
      </c>
      <c r="P122" s="128">
        <f>HOJALATERIA!Z27</f>
        <v>0</v>
      </c>
      <c r="Q122" s="128">
        <v>0</v>
      </c>
      <c r="R122" s="128">
        <f t="shared" si="25"/>
        <v>700</v>
      </c>
    </row>
    <row r="123" spans="1:18" x14ac:dyDescent="0.25">
      <c r="A123" s="123"/>
      <c r="B123" s="127" t="str">
        <f t="shared" si="22"/>
        <v>A-93</v>
      </c>
      <c r="C123" s="128"/>
      <c r="D123" s="128">
        <f>'SERV. PREVENTIVOS'!Z28+'SIST ELECT'!X28+FRENOS!X28+LAVADOS!X28+MOTOR!X28+TRANSMISION!X28+DIFERENCIAL!X28</f>
        <v>600</v>
      </c>
      <c r="E123" s="128">
        <v>0</v>
      </c>
      <c r="F123" s="128">
        <f>LLANTAS!X28</f>
        <v>0</v>
      </c>
      <c r="G123" s="128">
        <f>HOJALATERIA!X28</f>
        <v>472</v>
      </c>
      <c r="H123" s="128">
        <v>0</v>
      </c>
      <c r="I123" s="128">
        <f t="shared" si="23"/>
        <v>1072</v>
      </c>
      <c r="J123" s="123"/>
      <c r="K123" s="127" t="str">
        <f t="shared" si="24"/>
        <v>A-93</v>
      </c>
      <c r="L123" s="128"/>
      <c r="M123" s="128">
        <f>'SERV. PREVENTIVOS'!AB28+'SIST ELECT'!Z28+FRENOS!Z28+LAVADOS!Z28+MOTOR!Z28+TRANSMISION!Z28+DIFERENCIAL!Z28</f>
        <v>900</v>
      </c>
      <c r="N123" s="128">
        <v>0</v>
      </c>
      <c r="O123" s="128">
        <f>LLANTAS!Z28</f>
        <v>3000</v>
      </c>
      <c r="P123" s="128">
        <f>HOJALATERIA!Z28</f>
        <v>0</v>
      </c>
      <c r="Q123" s="128">
        <v>0</v>
      </c>
      <c r="R123" s="128">
        <f t="shared" si="25"/>
        <v>3900</v>
      </c>
    </row>
    <row r="124" spans="1:18" x14ac:dyDescent="0.25">
      <c r="A124" s="123"/>
      <c r="B124" s="129" t="s">
        <v>105</v>
      </c>
      <c r="C124" s="126">
        <f t="shared" ref="C124:I124" si="26">SUM(C105:C123)</f>
        <v>0</v>
      </c>
      <c r="D124" s="126">
        <f t="shared" si="26"/>
        <v>37400</v>
      </c>
      <c r="E124" s="126">
        <f t="shared" si="26"/>
        <v>7305</v>
      </c>
      <c r="F124" s="126">
        <f t="shared" si="26"/>
        <v>9000</v>
      </c>
      <c r="G124" s="126">
        <f t="shared" si="26"/>
        <v>472</v>
      </c>
      <c r="H124" s="126">
        <f t="shared" si="26"/>
        <v>4</v>
      </c>
      <c r="I124" s="126">
        <f t="shared" si="26"/>
        <v>54181</v>
      </c>
      <c r="J124" s="123"/>
      <c r="K124" s="129" t="s">
        <v>105</v>
      </c>
      <c r="L124" s="126">
        <f t="shared" ref="L124:R124" si="27">SUM(L105:L123)</f>
        <v>0</v>
      </c>
      <c r="M124" s="126">
        <f t="shared" si="27"/>
        <v>28378</v>
      </c>
      <c r="N124" s="126">
        <f t="shared" si="27"/>
        <v>16905</v>
      </c>
      <c r="O124" s="126">
        <f t="shared" si="27"/>
        <v>25000</v>
      </c>
      <c r="P124" s="126">
        <f t="shared" si="27"/>
        <v>472</v>
      </c>
      <c r="Q124" s="126">
        <f t="shared" si="27"/>
        <v>3</v>
      </c>
      <c r="R124" s="126">
        <f t="shared" si="27"/>
        <v>70758</v>
      </c>
    </row>
    <row r="125" spans="1:18" x14ac:dyDescent="0.25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</row>
    <row r="126" spans="1:18" x14ac:dyDescent="0.25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</row>
    <row r="127" spans="1:18" x14ac:dyDescent="0.25">
      <c r="A127" s="123"/>
      <c r="B127" s="124"/>
      <c r="C127" s="125" t="s">
        <v>11</v>
      </c>
      <c r="D127" s="124"/>
      <c r="E127" s="124"/>
      <c r="F127" s="124"/>
      <c r="G127" s="124"/>
      <c r="H127" s="124"/>
      <c r="I127" s="124"/>
      <c r="J127" s="123"/>
      <c r="K127" s="124"/>
      <c r="L127" s="125" t="s">
        <v>12</v>
      </c>
      <c r="M127" s="124"/>
      <c r="N127" s="124"/>
      <c r="O127" s="124"/>
      <c r="P127" s="124"/>
      <c r="Q127" s="124"/>
      <c r="R127" s="124"/>
    </row>
    <row r="128" spans="1:18" x14ac:dyDescent="0.25">
      <c r="A128" s="123"/>
      <c r="B128" s="126" t="s">
        <v>99</v>
      </c>
      <c r="C128" s="126" t="s">
        <v>100</v>
      </c>
      <c r="D128" s="126" t="s">
        <v>101</v>
      </c>
      <c r="E128" s="126" t="s">
        <v>102</v>
      </c>
      <c r="F128" s="126" t="s">
        <v>46</v>
      </c>
      <c r="G128" s="126" t="s">
        <v>103</v>
      </c>
      <c r="H128" s="126" t="s">
        <v>104</v>
      </c>
      <c r="I128" s="126" t="s">
        <v>105</v>
      </c>
      <c r="J128" s="123"/>
      <c r="K128" s="126" t="s">
        <v>99</v>
      </c>
      <c r="L128" s="126" t="s">
        <v>100</v>
      </c>
      <c r="M128" s="126" t="s">
        <v>101</v>
      </c>
      <c r="N128" s="126" t="s">
        <v>102</v>
      </c>
      <c r="O128" s="126" t="s">
        <v>46</v>
      </c>
      <c r="P128" s="126" t="s">
        <v>103</v>
      </c>
      <c r="Q128" s="126" t="s">
        <v>104</v>
      </c>
      <c r="R128" s="126" t="s">
        <v>105</v>
      </c>
    </row>
    <row r="129" spans="1:18" x14ac:dyDescent="0.25">
      <c r="A129" s="123"/>
      <c r="B129" s="127" t="str">
        <f t="shared" ref="B129:B147" si="28">B105</f>
        <v>B-9</v>
      </c>
      <c r="C129" s="128"/>
      <c r="D129" s="128">
        <f>'SERV. PREVENTIVOS'!AD10+'SIST ELECT'!AB10+FRENOS!AB10+LAVADOS!AB10+MOTOR!AB10+TRANSMISION!AB10+DIFERENCIAL!AB10</f>
        <v>3000</v>
      </c>
      <c r="E129" s="128">
        <v>0</v>
      </c>
      <c r="F129" s="128">
        <f>LLANTAS!AB10</f>
        <v>0</v>
      </c>
      <c r="G129" s="128">
        <f>HOJALATERIA!AB10</f>
        <v>0</v>
      </c>
      <c r="H129" s="128">
        <v>0</v>
      </c>
      <c r="I129" s="128">
        <f t="shared" ref="I129:I147" si="29">SUM(C129:H129)</f>
        <v>3000</v>
      </c>
      <c r="J129" s="123"/>
      <c r="K129" s="127" t="str">
        <f t="shared" ref="K129:K147" si="30">K105</f>
        <v>B-9</v>
      </c>
      <c r="L129" s="128"/>
      <c r="M129" s="128">
        <f>'SERV. PREVENTIVOS'!AD10+'SIST ELECT'!AD10+FRENOS!AD10+LAVADOS!AD10+MOTOR!AD10+TRANSMISION!AD10+DIFERENCIAL!AD10</f>
        <v>3000</v>
      </c>
      <c r="N129" s="128">
        <v>700</v>
      </c>
      <c r="O129" s="128">
        <f>LLANTAS!AD10</f>
        <v>0</v>
      </c>
      <c r="P129" s="128">
        <f>HOJALATERIA!AD10</f>
        <v>0</v>
      </c>
      <c r="Q129" s="128">
        <v>500</v>
      </c>
      <c r="R129" s="128">
        <f t="shared" ref="R129:R147" si="31">L129+M129+N129+O129+P129+Q129</f>
        <v>4200</v>
      </c>
    </row>
    <row r="130" spans="1:18" x14ac:dyDescent="0.25">
      <c r="A130" s="123"/>
      <c r="B130" s="127" t="str">
        <f t="shared" si="28"/>
        <v>B-65</v>
      </c>
      <c r="C130" s="128"/>
      <c r="D130" s="128">
        <f>'SERV. PREVENTIVOS'!AD11+'SIST ELECT'!AB11+FRENOS!AB11+LAVADOS!AB11+MOTOR!AB11+TRANSMISION!AB11+DIFERENCIAL!AB11</f>
        <v>0</v>
      </c>
      <c r="E130" s="128">
        <v>0</v>
      </c>
      <c r="F130" s="128">
        <f>LLANTAS!AB11</f>
        <v>0</v>
      </c>
      <c r="G130" s="128">
        <f>HOJALATERIA!AB11</f>
        <v>0</v>
      </c>
      <c r="H130" s="128">
        <v>0</v>
      </c>
      <c r="I130" s="128">
        <f t="shared" si="29"/>
        <v>0</v>
      </c>
      <c r="J130" s="123"/>
      <c r="K130" s="127" t="str">
        <f t="shared" si="30"/>
        <v>B-65</v>
      </c>
      <c r="L130" s="128"/>
      <c r="M130" s="128">
        <f>'SERV. PREVENTIVOS'!AD11+'SIST ELECT'!AD11+FRENOS!AD11+LAVADOS!AD11+MOTOR!AD11+TRANSMISION!AD11+DIFERENCIAL!AD11</f>
        <v>1250</v>
      </c>
      <c r="N130" s="128">
        <v>1500</v>
      </c>
      <c r="O130" s="128">
        <f>LLANTAS!AD11</f>
        <v>0</v>
      </c>
      <c r="P130" s="128">
        <f>HOJALATERIA!AD11</f>
        <v>0</v>
      </c>
      <c r="Q130" s="128"/>
      <c r="R130" s="128">
        <f t="shared" si="31"/>
        <v>2750</v>
      </c>
    </row>
    <row r="131" spans="1:18" x14ac:dyDescent="0.25">
      <c r="A131" s="123"/>
      <c r="B131" s="127" t="str">
        <f t="shared" si="28"/>
        <v>B-357</v>
      </c>
      <c r="C131" s="128"/>
      <c r="D131" s="128">
        <f>'SERV. PREVENTIVOS'!AD12+'SIST ELECT'!AB12+FRENOS!AB12+LAVADOS!AB12+MOTOR!AB12+TRANSMISION!AB12+DIFERENCIAL!AB12</f>
        <v>3000</v>
      </c>
      <c r="E131" s="128">
        <v>0</v>
      </c>
      <c r="F131" s="128">
        <f>LLANTAS!AB12</f>
        <v>0</v>
      </c>
      <c r="G131" s="128">
        <f>HOJALATERIA!AB12</f>
        <v>0</v>
      </c>
      <c r="H131" s="128">
        <v>0</v>
      </c>
      <c r="I131" s="128">
        <f t="shared" si="29"/>
        <v>3000</v>
      </c>
      <c r="J131" s="123"/>
      <c r="K131" s="127" t="str">
        <f t="shared" si="30"/>
        <v>B-357</v>
      </c>
      <c r="L131" s="128"/>
      <c r="M131" s="128">
        <f>'SERV. PREVENTIVOS'!AD12+'SIST ELECT'!AD12+FRENOS!AD12+LAVADOS!AD12+MOTOR!AD12+TRANSMISION!AD12+DIFERENCIAL!AD12</f>
        <v>4250</v>
      </c>
      <c r="N131" s="128">
        <v>1000</v>
      </c>
      <c r="O131" s="128">
        <f>LLANTAS!AD12</f>
        <v>0</v>
      </c>
      <c r="P131" s="128">
        <f>HOJALATERIA!AD12</f>
        <v>0</v>
      </c>
      <c r="Q131" s="128">
        <v>500</v>
      </c>
      <c r="R131" s="128">
        <f t="shared" si="31"/>
        <v>5750</v>
      </c>
    </row>
    <row r="132" spans="1:18" x14ac:dyDescent="0.25">
      <c r="A132" s="123"/>
      <c r="B132" s="127" t="str">
        <f t="shared" si="28"/>
        <v>B-7</v>
      </c>
      <c r="C132" s="128"/>
      <c r="D132" s="128">
        <f>'SERV. PREVENTIVOS'!AD13+'SIST ELECT'!AB13+FRENOS!AB13+LAVADOS!AB13+MOTOR!AB13+TRANSMISION!AB13+DIFERENCIAL!AB13</f>
        <v>2500</v>
      </c>
      <c r="E132" s="128">
        <v>0</v>
      </c>
      <c r="F132" s="128">
        <f>LLANTAS!AB13</f>
        <v>0</v>
      </c>
      <c r="G132" s="128">
        <f>HOJALATERIA!AB13</f>
        <v>0</v>
      </c>
      <c r="H132" s="128">
        <v>500</v>
      </c>
      <c r="I132" s="128">
        <f t="shared" si="29"/>
        <v>3000</v>
      </c>
      <c r="J132" s="123"/>
      <c r="K132" s="127" t="str">
        <f t="shared" si="30"/>
        <v>B-7</v>
      </c>
      <c r="L132" s="128"/>
      <c r="M132" s="128">
        <f>'SERV. PREVENTIVOS'!AD13+'SIST ELECT'!AD13+FRENOS!AD13+LAVADOS!AD13+MOTOR!AD13+TRANSMISION!AD13+DIFERENCIAL!AD13</f>
        <v>2500</v>
      </c>
      <c r="N132" s="128">
        <v>0</v>
      </c>
      <c r="O132" s="128">
        <f>LLANTAS!AD13</f>
        <v>0</v>
      </c>
      <c r="P132" s="128">
        <f>HOJALATERIA!AD13</f>
        <v>0</v>
      </c>
      <c r="Q132" s="128">
        <v>0</v>
      </c>
      <c r="R132" s="128">
        <f t="shared" si="31"/>
        <v>2500</v>
      </c>
    </row>
    <row r="133" spans="1:18" x14ac:dyDescent="0.25">
      <c r="A133" s="123"/>
      <c r="B133" s="127" t="str">
        <f t="shared" si="28"/>
        <v>B-15</v>
      </c>
      <c r="C133" s="128"/>
      <c r="D133" s="128">
        <f>'SERV. PREVENTIVOS'!AD14+'SIST ELECT'!AB14+FRENOS!AB14+LAVADOS!AB14+MOTOR!AB14+TRANSMISION!AB14+DIFERENCIAL!AB14</f>
        <v>3250</v>
      </c>
      <c r="E133" s="128">
        <v>0</v>
      </c>
      <c r="F133" s="128">
        <f>LLANTAS!AB14</f>
        <v>6000</v>
      </c>
      <c r="G133" s="128">
        <f>HOJALATERIA!AB14</f>
        <v>0</v>
      </c>
      <c r="H133" s="128">
        <v>0</v>
      </c>
      <c r="I133" s="128">
        <f t="shared" si="29"/>
        <v>9250</v>
      </c>
      <c r="J133" s="123"/>
      <c r="K133" s="127" t="str">
        <f t="shared" si="30"/>
        <v>B-15</v>
      </c>
      <c r="L133" s="128"/>
      <c r="M133" s="128">
        <f>'SERV. PREVENTIVOS'!AD14+'SIST ELECT'!AD14+FRENOS!AD14+LAVADOS!AD14+MOTOR!AD14+TRANSMISION!AD14+DIFERENCIAL!AD14</f>
        <v>2000</v>
      </c>
      <c r="N133" s="128">
        <v>700</v>
      </c>
      <c r="O133" s="128">
        <f>LLANTAS!AD14</f>
        <v>0</v>
      </c>
      <c r="P133" s="128">
        <f>HOJALATERIA!AD14</f>
        <v>0</v>
      </c>
      <c r="Q133" s="128">
        <v>0</v>
      </c>
      <c r="R133" s="128">
        <f t="shared" si="31"/>
        <v>2700</v>
      </c>
    </row>
    <row r="134" spans="1:18" x14ac:dyDescent="0.25">
      <c r="A134" s="123"/>
      <c r="B134" s="127" t="str">
        <f t="shared" si="28"/>
        <v>B-541</v>
      </c>
      <c r="C134" s="128"/>
      <c r="D134" s="128">
        <f>'SERV. PREVENTIVOS'!AD15+'SIST ELECT'!AB15+FRENOS!AB15+LAVADOS!AB15+MOTOR!AB15+TRANSMISION!AB15+DIFERENCIAL!AB15</f>
        <v>0</v>
      </c>
      <c r="E134" s="128">
        <v>0</v>
      </c>
      <c r="F134" s="128">
        <f>LLANTAS!AB15</f>
        <v>0</v>
      </c>
      <c r="G134" s="128">
        <f>HOJALATERIA!AB15</f>
        <v>0</v>
      </c>
      <c r="H134" s="128">
        <v>0</v>
      </c>
      <c r="I134" s="128">
        <f t="shared" si="29"/>
        <v>0</v>
      </c>
      <c r="J134" s="123"/>
      <c r="K134" s="127" t="str">
        <f t="shared" si="30"/>
        <v>B-541</v>
      </c>
      <c r="L134" s="128"/>
      <c r="M134" s="128">
        <f>'SERV. PREVENTIVOS'!AD15+'SIST ELECT'!AD15+FRENOS!AD15+LAVADOS!AD15+MOTOR!AD15+TRANSMISION!AD15+DIFERENCIAL!AD15</f>
        <v>0</v>
      </c>
      <c r="N134" s="128">
        <v>500</v>
      </c>
      <c r="O134" s="128">
        <f>LLANTAS!AD15</f>
        <v>6000</v>
      </c>
      <c r="P134" s="128">
        <f>HOJALATERIA!AD15</f>
        <v>0</v>
      </c>
      <c r="Q134" s="128">
        <v>0</v>
      </c>
      <c r="R134" s="128">
        <f t="shared" si="31"/>
        <v>6500</v>
      </c>
    </row>
    <row r="135" spans="1:18" x14ac:dyDescent="0.25">
      <c r="A135" s="123"/>
      <c r="B135" s="127" t="str">
        <f t="shared" si="28"/>
        <v>B-479</v>
      </c>
      <c r="C135" s="128"/>
      <c r="D135" s="128">
        <f>'SERV. PREVENTIVOS'!AD16+'SIST ELECT'!AB16+FRENOS!AB16+LAVADOS!AB16+MOTOR!AB16+TRANSMISION!AB16+DIFERENCIAL!AB16</f>
        <v>0</v>
      </c>
      <c r="E135" s="128">
        <v>0</v>
      </c>
      <c r="F135" s="128">
        <f>LLANTAS!AB16</f>
        <v>5000</v>
      </c>
      <c r="G135" s="128">
        <f>HOJALATERIA!AB16</f>
        <v>0</v>
      </c>
      <c r="H135" s="128">
        <v>0</v>
      </c>
      <c r="I135" s="128">
        <f t="shared" si="29"/>
        <v>5000</v>
      </c>
      <c r="J135" s="123"/>
      <c r="K135" s="127" t="str">
        <f t="shared" si="30"/>
        <v>B-479</v>
      </c>
      <c r="L135" s="128"/>
      <c r="M135" s="128">
        <f>'SERV. PREVENTIVOS'!AD16+'SIST ELECT'!AD16+FRENOS!AD16+LAVADOS!AD16+MOTOR!AD16+TRANSMISION!AD16+DIFERENCIAL!AD16</f>
        <v>800</v>
      </c>
      <c r="N135" s="128">
        <v>1000</v>
      </c>
      <c r="O135" s="128">
        <f>LLANTAS!AD16</f>
        <v>0</v>
      </c>
      <c r="P135" s="128">
        <f>HOJALATERIA!AD16</f>
        <v>0</v>
      </c>
      <c r="Q135" s="128">
        <v>0</v>
      </c>
      <c r="R135" s="128">
        <f t="shared" si="31"/>
        <v>1800</v>
      </c>
    </row>
    <row r="136" spans="1:18" x14ac:dyDescent="0.25">
      <c r="A136" s="123"/>
      <c r="B136" s="127" t="str">
        <f t="shared" si="28"/>
        <v>B-382</v>
      </c>
      <c r="C136" s="128"/>
      <c r="D136" s="128">
        <f>'SERV. PREVENTIVOS'!AD17+'SIST ELECT'!AB17+FRENOS!AB17+LAVADOS!AB17+MOTOR!AB17+TRANSMISION!AB17+DIFERENCIAL!AB17</f>
        <v>0</v>
      </c>
      <c r="E136" s="128">
        <v>0</v>
      </c>
      <c r="F136" s="128">
        <f>LLANTAS!AB17</f>
        <v>0</v>
      </c>
      <c r="G136" s="128">
        <f>HOJALATERIA!AB17</f>
        <v>0</v>
      </c>
      <c r="H136" s="128">
        <v>0</v>
      </c>
      <c r="I136" s="128">
        <f t="shared" si="29"/>
        <v>0</v>
      </c>
      <c r="J136" s="123"/>
      <c r="K136" s="127" t="str">
        <f t="shared" si="30"/>
        <v>B-382</v>
      </c>
      <c r="L136" s="128"/>
      <c r="M136" s="128">
        <f>'SERV. PREVENTIVOS'!AD17+'SIST ELECT'!AD17+FRENOS!AD17+LAVADOS!AD17+MOTOR!AD17+TRANSMISION!AD17+DIFERENCIAL!AD17</f>
        <v>0</v>
      </c>
      <c r="N136" s="128">
        <v>0</v>
      </c>
      <c r="O136" s="128">
        <f>LLANTAS!AD17</f>
        <v>0</v>
      </c>
      <c r="P136" s="128">
        <f>HOJALATERIA!AD17</f>
        <v>0</v>
      </c>
      <c r="Q136" s="128">
        <v>0</v>
      </c>
      <c r="R136" s="128">
        <f t="shared" si="31"/>
        <v>0</v>
      </c>
    </row>
    <row r="137" spans="1:18" x14ac:dyDescent="0.25">
      <c r="A137" s="123"/>
      <c r="B137" s="127" t="str">
        <f t="shared" si="28"/>
        <v>A-37</v>
      </c>
      <c r="C137" s="128"/>
      <c r="D137" s="128">
        <f>'SERV. PREVENTIVOS'!AD18+'SIST ELECT'!AB18+FRENOS!AB18+LAVADOS!AB18+MOTOR!AB18+TRANSMISION!AB18+DIFERENCIAL!AB18</f>
        <v>2700</v>
      </c>
      <c r="E137" s="128">
        <v>0</v>
      </c>
      <c r="F137" s="128">
        <f>LLANTAS!AB18</f>
        <v>0</v>
      </c>
      <c r="G137" s="128">
        <f>HOJALATERIA!AB18</f>
        <v>472</v>
      </c>
      <c r="H137" s="128">
        <v>1</v>
      </c>
      <c r="I137" s="128">
        <f t="shared" si="29"/>
        <v>3173</v>
      </c>
      <c r="J137" s="123"/>
      <c r="K137" s="127" t="str">
        <f t="shared" si="30"/>
        <v>A-37</v>
      </c>
      <c r="L137" s="128"/>
      <c r="M137" s="128">
        <f>'SERV. PREVENTIVOS'!AD18+'SIST ELECT'!AD18+FRENOS!AD18+LAVADOS!AD18+MOTOR!AD18+TRANSMISION!AD18+DIFERENCIAL!AD18</f>
        <v>2350</v>
      </c>
      <c r="N137" s="128">
        <v>1</v>
      </c>
      <c r="O137" s="128">
        <f>LLANTAS!AD18</f>
        <v>0</v>
      </c>
      <c r="P137" s="128">
        <f>HOJALATERIA!AD18</f>
        <v>0</v>
      </c>
      <c r="Q137" s="128">
        <v>1</v>
      </c>
      <c r="R137" s="128">
        <f t="shared" si="31"/>
        <v>2352</v>
      </c>
    </row>
    <row r="138" spans="1:18" x14ac:dyDescent="0.25">
      <c r="A138" s="123"/>
      <c r="B138" s="127" t="str">
        <f t="shared" si="28"/>
        <v>Q-67</v>
      </c>
      <c r="C138" s="128"/>
      <c r="D138" s="128">
        <f>'SERV. PREVENTIVOS'!AD19+'SIST ELECT'!AB19+FRENOS!AB19+LAVADOS!AB19+MOTOR!AB19+TRANSMISION!AB19+DIFERENCIAL!AB19</f>
        <v>0</v>
      </c>
      <c r="E138" s="128">
        <v>0</v>
      </c>
      <c r="F138" s="128">
        <f>LLANTAS!AB19</f>
        <v>0</v>
      </c>
      <c r="G138" s="128">
        <f>HOJALATERIA!AB19</f>
        <v>0</v>
      </c>
      <c r="H138" s="128">
        <v>0</v>
      </c>
      <c r="I138" s="128">
        <f t="shared" si="29"/>
        <v>0</v>
      </c>
      <c r="J138" s="123"/>
      <c r="K138" s="127" t="str">
        <f t="shared" si="30"/>
        <v>Q-67</v>
      </c>
      <c r="L138" s="128"/>
      <c r="M138" s="128">
        <f>'SERV. PREVENTIVOS'!AD19+'SIST ELECT'!AD19+FRENOS!AD19+LAVADOS!AD19+MOTOR!AD19+TRANSMISION!AD19+DIFERENCIAL!AD19</f>
        <v>0</v>
      </c>
      <c r="N138" s="128">
        <v>700</v>
      </c>
      <c r="O138" s="128">
        <f>LLANTAS!AD19</f>
        <v>5000</v>
      </c>
      <c r="P138" s="128">
        <f>HOJALATERIA!AD19</f>
        <v>0</v>
      </c>
      <c r="Q138" s="128">
        <v>0</v>
      </c>
      <c r="R138" s="128">
        <f t="shared" si="31"/>
        <v>5700</v>
      </c>
    </row>
    <row r="139" spans="1:18" x14ac:dyDescent="0.25">
      <c r="A139" s="123"/>
      <c r="B139" s="127" t="str">
        <f t="shared" si="28"/>
        <v>Q-23</v>
      </c>
      <c r="C139" s="128"/>
      <c r="D139" s="128">
        <f>'SERV. PREVENTIVOS'!AD20+'SIST ELECT'!AB20+FRENOS!AB20+LAVADOS!AB20+MOTOR!AB20+TRANSMISION!AB20+DIFERENCIAL!AB20</f>
        <v>0</v>
      </c>
      <c r="E139" s="128">
        <v>0</v>
      </c>
      <c r="F139" s="128">
        <f>LLANTAS!AB20</f>
        <v>3000</v>
      </c>
      <c r="G139" s="128">
        <f>HOJALATERIA!AB20</f>
        <v>0</v>
      </c>
      <c r="H139" s="128">
        <v>0</v>
      </c>
      <c r="I139" s="128">
        <f t="shared" si="29"/>
        <v>3000</v>
      </c>
      <c r="J139" s="123"/>
      <c r="K139" s="127" t="str">
        <f t="shared" si="30"/>
        <v>Q-23</v>
      </c>
      <c r="L139" s="128"/>
      <c r="M139" s="128">
        <f>'SERV. PREVENTIVOS'!AD20+'SIST ELECT'!AD20+FRENOS!AD20+LAVADOS!AD20+MOTOR!AD20+TRANSMISION!AD20+DIFERENCIAL!AD20</f>
        <v>0</v>
      </c>
      <c r="N139" s="128">
        <v>1000</v>
      </c>
      <c r="O139" s="128">
        <f>LLANTAS!AD20</f>
        <v>0</v>
      </c>
      <c r="P139" s="128">
        <f>HOJALATERIA!AD20</f>
        <v>0</v>
      </c>
      <c r="Q139" s="128">
        <v>0</v>
      </c>
      <c r="R139" s="128">
        <f t="shared" si="31"/>
        <v>1000</v>
      </c>
    </row>
    <row r="140" spans="1:18" x14ac:dyDescent="0.25">
      <c r="A140" s="123"/>
      <c r="B140" s="127" t="str">
        <f t="shared" si="28"/>
        <v>Q-98</v>
      </c>
      <c r="C140" s="128"/>
      <c r="D140" s="128">
        <f>'SERV. PREVENTIVOS'!AD21+'SIST ELECT'!AB21+FRENOS!AB21+LAVADOS!AB21+MOTOR!AB21+TRANSMISION!AB21+DIFERENCIAL!AB21</f>
        <v>4500</v>
      </c>
      <c r="E140" s="128">
        <v>0</v>
      </c>
      <c r="F140" s="128">
        <f>LLANTAS!AB21</f>
        <v>0</v>
      </c>
      <c r="G140" s="128">
        <f>HOJALATERIA!AB21</f>
        <v>0</v>
      </c>
      <c r="H140" s="128">
        <v>0</v>
      </c>
      <c r="I140" s="128">
        <f t="shared" si="29"/>
        <v>4500</v>
      </c>
      <c r="J140" s="123"/>
      <c r="K140" s="127" t="str">
        <f t="shared" si="30"/>
        <v>Q-98</v>
      </c>
      <c r="L140" s="128"/>
      <c r="M140" s="128">
        <f>'SERV. PREVENTIVOS'!AD21+'SIST ELECT'!AD21+FRENOS!AD21+LAVADOS!AD21+MOTOR!AD21+TRANSMISION!AD21+DIFERENCIAL!AD21</f>
        <v>4500</v>
      </c>
      <c r="N140" s="128">
        <v>0</v>
      </c>
      <c r="O140" s="128">
        <f>LLANTAS!AD21</f>
        <v>0</v>
      </c>
      <c r="P140" s="128">
        <f>HOJALATERIA!AD21</f>
        <v>0</v>
      </c>
      <c r="Q140" s="128">
        <v>0</v>
      </c>
      <c r="R140" s="128">
        <f t="shared" si="31"/>
        <v>4500</v>
      </c>
    </row>
    <row r="141" spans="1:18" x14ac:dyDescent="0.25">
      <c r="A141" s="123"/>
      <c r="B141" s="127" t="str">
        <f t="shared" si="28"/>
        <v>Q-664</v>
      </c>
      <c r="C141" s="128"/>
      <c r="D141" s="128">
        <f>'SERV. PREVENTIVOS'!AD22+'SIST ELECT'!AB22+FRENOS!AB22+LAVADOS!AB22+MOTOR!AB22+TRANSMISION!AB22+DIFERENCIAL!AB22</f>
        <v>4500</v>
      </c>
      <c r="E141" s="128">
        <v>0</v>
      </c>
      <c r="F141" s="128">
        <f>LLANTAS!AB22</f>
        <v>0</v>
      </c>
      <c r="G141" s="128">
        <f>HOJALATERIA!AB22</f>
        <v>0</v>
      </c>
      <c r="H141" s="128">
        <v>1</v>
      </c>
      <c r="I141" s="128">
        <f t="shared" si="29"/>
        <v>4501</v>
      </c>
      <c r="J141" s="123"/>
      <c r="K141" s="127" t="str">
        <f t="shared" si="30"/>
        <v>Q-664</v>
      </c>
      <c r="L141" s="128"/>
      <c r="M141" s="128">
        <f>'SERV. PREVENTIVOS'!AD22+'SIST ELECT'!AD22+FRENOS!AD22+LAVADOS!AD22+MOTOR!AD22+TRANSMISION!AD22+DIFERENCIAL!AD22</f>
        <v>4500</v>
      </c>
      <c r="N141" s="128">
        <v>1001</v>
      </c>
      <c r="O141" s="128">
        <f>LLANTAS!AD22</f>
        <v>0</v>
      </c>
      <c r="P141" s="128">
        <f>HOJALATERIA!AD22</f>
        <v>0</v>
      </c>
      <c r="Q141" s="128">
        <v>1</v>
      </c>
      <c r="R141" s="128">
        <f t="shared" si="31"/>
        <v>5502</v>
      </c>
    </row>
    <row r="142" spans="1:18" x14ac:dyDescent="0.25">
      <c r="A142" s="123"/>
      <c r="B142" s="127" t="str">
        <f t="shared" si="28"/>
        <v>A-6</v>
      </c>
      <c r="C142" s="128"/>
      <c r="D142" s="128">
        <f>'SERV. PREVENTIVOS'!AD23+'SIST ELECT'!AB23+FRENOS!AB23+LAVADOS!AB23+MOTOR!AB23+TRANSMISION!AB23+DIFERENCIAL!AB23</f>
        <v>1450</v>
      </c>
      <c r="E142" s="128">
        <v>0</v>
      </c>
      <c r="F142" s="128">
        <f>LLANTAS!AB23</f>
        <v>0</v>
      </c>
      <c r="G142" s="128">
        <f>HOJALATERIA!AB23</f>
        <v>0</v>
      </c>
      <c r="H142" s="128">
        <v>3000</v>
      </c>
      <c r="I142" s="128">
        <f t="shared" si="29"/>
        <v>4450</v>
      </c>
      <c r="J142" s="123"/>
      <c r="K142" s="127" t="str">
        <f t="shared" si="30"/>
        <v>A-6</v>
      </c>
      <c r="L142" s="128"/>
      <c r="M142" s="128">
        <f>'SERV. PREVENTIVOS'!AD23+'SIST ELECT'!AD23+FRENOS!AD23+LAVADOS!AD23+MOTOR!AD23+TRANSMISION!AD23+DIFERENCIAL!AD23</f>
        <v>1450</v>
      </c>
      <c r="N142" s="128">
        <v>1000</v>
      </c>
      <c r="O142" s="128">
        <f>LLANTAS!AD23</f>
        <v>0</v>
      </c>
      <c r="P142" s="128">
        <f>HOJALATERIA!AD23</f>
        <v>0</v>
      </c>
      <c r="Q142" s="128">
        <v>0</v>
      </c>
      <c r="R142" s="128">
        <f t="shared" si="31"/>
        <v>2450</v>
      </c>
    </row>
    <row r="143" spans="1:18" x14ac:dyDescent="0.25">
      <c r="A143" s="123"/>
      <c r="B143" s="127" t="str">
        <f t="shared" si="28"/>
        <v>A-367</v>
      </c>
      <c r="C143" s="128"/>
      <c r="D143" s="128">
        <f>'SERV. PREVENTIVOS'!AD24+'SIST ELECT'!AB24+FRENOS!AB24+LAVADOS!AB24+MOTOR!AB24+TRANSMISION!AB24+DIFERENCIAL!AB24</f>
        <v>0</v>
      </c>
      <c r="E143" s="128">
        <v>0</v>
      </c>
      <c r="F143" s="128">
        <f>LLANTAS!AB24</f>
        <v>0</v>
      </c>
      <c r="G143" s="128">
        <f>HOJALATERIA!AB24</f>
        <v>0</v>
      </c>
      <c r="H143" s="128">
        <v>3001</v>
      </c>
      <c r="I143" s="128">
        <f t="shared" si="29"/>
        <v>3001</v>
      </c>
      <c r="J143" s="123"/>
      <c r="K143" s="127" t="str">
        <f t="shared" si="30"/>
        <v>A-367</v>
      </c>
      <c r="L143" s="128"/>
      <c r="M143" s="128">
        <f>'SERV. PREVENTIVOS'!AD24+'SIST ELECT'!AD24+FRENOS!AD24+LAVADOS!AD24+MOTOR!AD24+TRANSMISION!AD24+DIFERENCIAL!AD24</f>
        <v>0</v>
      </c>
      <c r="N143" s="128">
        <v>1001</v>
      </c>
      <c r="O143" s="128">
        <f>LLANTAS!AD24</f>
        <v>4000</v>
      </c>
      <c r="P143" s="128">
        <f>HOJALATERIA!AD24</f>
        <v>0</v>
      </c>
      <c r="Q143" s="128">
        <v>1</v>
      </c>
      <c r="R143" s="128">
        <f t="shared" si="31"/>
        <v>5002</v>
      </c>
    </row>
    <row r="144" spans="1:18" x14ac:dyDescent="0.25">
      <c r="A144" s="123"/>
      <c r="B144" s="127" t="str">
        <f t="shared" si="28"/>
        <v>A-494</v>
      </c>
      <c r="C144" s="128"/>
      <c r="D144" s="128">
        <f>'SERV. PREVENTIVOS'!AD25+'SIST ELECT'!AB25+FRENOS!AB25+LAVADOS!AB25+MOTOR!AB25+TRANSMISION!AB25+DIFERENCIAL!AB25</f>
        <v>1450</v>
      </c>
      <c r="E144" s="128">
        <v>0</v>
      </c>
      <c r="F144" s="128">
        <f>LLANTAS!AB25</f>
        <v>0</v>
      </c>
      <c r="G144" s="128">
        <f>HOJALATERIA!AB25</f>
        <v>0</v>
      </c>
      <c r="H144" s="128">
        <v>3002</v>
      </c>
      <c r="I144" s="128">
        <f t="shared" si="29"/>
        <v>4452</v>
      </c>
      <c r="J144" s="123"/>
      <c r="K144" s="127" t="str">
        <f t="shared" si="30"/>
        <v>A-494</v>
      </c>
      <c r="L144" s="128"/>
      <c r="M144" s="128">
        <f>'SERV. PREVENTIVOS'!AD25+'SIST ELECT'!AD25+FRENOS!AD25+LAVADOS!AD25+MOTOR!AD25+TRANSMISION!AD25+DIFERENCIAL!AD25</f>
        <v>1450</v>
      </c>
      <c r="N144" s="128">
        <v>1002</v>
      </c>
      <c r="O144" s="128">
        <f>LLANTAS!AD25</f>
        <v>4000</v>
      </c>
      <c r="P144" s="128">
        <f>HOJALATERIA!AD25</f>
        <v>0</v>
      </c>
      <c r="Q144" s="128">
        <v>2</v>
      </c>
      <c r="R144" s="128">
        <f t="shared" si="31"/>
        <v>6454</v>
      </c>
    </row>
    <row r="145" spans="1:18" x14ac:dyDescent="0.25">
      <c r="A145" s="123"/>
      <c r="B145" s="127" t="str">
        <f t="shared" si="28"/>
        <v>A-278</v>
      </c>
      <c r="C145" s="128"/>
      <c r="D145" s="128">
        <f>'SERV. PREVENTIVOS'!AD26+'SIST ELECT'!AB26+FRENOS!AB26+LAVADOS!AB26+MOTOR!AB26+TRANSMISION!AB26+DIFERENCIAL!AB26</f>
        <v>0</v>
      </c>
      <c r="E145" s="128">
        <v>0</v>
      </c>
      <c r="F145" s="128">
        <f>LLANTAS!AB26</f>
        <v>0</v>
      </c>
      <c r="G145" s="128">
        <f>HOJALATERIA!AB26</f>
        <v>0</v>
      </c>
      <c r="H145" s="128">
        <v>0</v>
      </c>
      <c r="I145" s="128">
        <f t="shared" si="29"/>
        <v>0</v>
      </c>
      <c r="J145" s="123"/>
      <c r="K145" s="127" t="str">
        <f t="shared" si="30"/>
        <v>A-278</v>
      </c>
      <c r="L145" s="128"/>
      <c r="M145" s="128">
        <f>'SERV. PREVENTIVOS'!AD26+'SIST ELECT'!AD26+FRENOS!AD26+LAVADOS!AD26+MOTOR!AD26+TRANSMISION!AD26+DIFERENCIAL!AD26</f>
        <v>0</v>
      </c>
      <c r="N145" s="128">
        <v>1000</v>
      </c>
      <c r="O145" s="128">
        <f>LLANTAS!AD26</f>
        <v>0</v>
      </c>
      <c r="P145" s="128">
        <f>HOJALATERIA!AD26</f>
        <v>0</v>
      </c>
      <c r="Q145" s="128">
        <v>3000</v>
      </c>
      <c r="R145" s="128">
        <f t="shared" si="31"/>
        <v>4000</v>
      </c>
    </row>
    <row r="146" spans="1:18" x14ac:dyDescent="0.25">
      <c r="A146" s="123"/>
      <c r="B146" s="127" t="str">
        <f t="shared" si="28"/>
        <v>A-38</v>
      </c>
      <c r="C146" s="128"/>
      <c r="D146" s="128">
        <f>'SERV. PREVENTIVOS'!AD27+'SIST ELECT'!AB27+FRENOS!AB27+LAVADOS!AB27+MOTOR!AB27+TRANSMISION!AB27+DIFERENCIAL!AB27</f>
        <v>3000</v>
      </c>
      <c r="E146" s="128">
        <v>0</v>
      </c>
      <c r="F146" s="128">
        <f>LLANTAS!AB27</f>
        <v>0</v>
      </c>
      <c r="G146" s="128">
        <f>HOJALATERIA!AB27</f>
        <v>0</v>
      </c>
      <c r="H146" s="128">
        <v>0</v>
      </c>
      <c r="I146" s="128">
        <f t="shared" si="29"/>
        <v>3000</v>
      </c>
      <c r="J146" s="123"/>
      <c r="K146" s="127" t="str">
        <f t="shared" si="30"/>
        <v>A-38</v>
      </c>
      <c r="L146" s="128"/>
      <c r="M146" s="128">
        <f>'SERV. PREVENTIVOS'!AD27+'SIST ELECT'!AD27+FRENOS!AD27+LAVADOS!AD27+MOTOR!AD27+TRANSMISION!AD27+DIFERENCIAL!AD27</f>
        <v>3000</v>
      </c>
      <c r="N146" s="128">
        <v>500</v>
      </c>
      <c r="O146" s="128">
        <f>LLANTAS!AD27</f>
        <v>0</v>
      </c>
      <c r="P146" s="128">
        <f>HOJALATERIA!AD27</f>
        <v>0</v>
      </c>
      <c r="Q146" s="128">
        <v>3000</v>
      </c>
      <c r="R146" s="128">
        <f t="shared" si="31"/>
        <v>6500</v>
      </c>
    </row>
    <row r="147" spans="1:18" x14ac:dyDescent="0.25">
      <c r="A147" s="123"/>
      <c r="B147" s="127" t="str">
        <f t="shared" si="28"/>
        <v>A-93</v>
      </c>
      <c r="C147" s="128"/>
      <c r="D147" s="128">
        <f>'SERV. PREVENTIVOS'!AD28+'SIST ELECT'!AB28+FRENOS!AB28+LAVADOS!AB28+MOTOR!AB28+TRANSMISION!AB28+DIFERENCIAL!AB28</f>
        <v>0</v>
      </c>
      <c r="E147" s="128">
        <v>0</v>
      </c>
      <c r="F147" s="128">
        <f>LLANTAS!AB28</f>
        <v>0</v>
      </c>
      <c r="G147" s="128">
        <f>HOJALATERIA!AB28</f>
        <v>0</v>
      </c>
      <c r="H147" s="128">
        <v>0</v>
      </c>
      <c r="I147" s="128">
        <f t="shared" si="29"/>
        <v>0</v>
      </c>
      <c r="J147" s="123"/>
      <c r="K147" s="127" t="str">
        <f t="shared" si="30"/>
        <v>A-93</v>
      </c>
      <c r="L147" s="128"/>
      <c r="M147" s="128">
        <f>'SERV. PREVENTIVOS'!AD28+'SIST ELECT'!AD28+FRENOS!AD28+LAVADOS!AD28+MOTOR!AD28+TRANSMISION!AD28+DIFERENCIAL!AD28</f>
        <v>0</v>
      </c>
      <c r="N147" s="128">
        <v>0</v>
      </c>
      <c r="O147" s="128">
        <f>LLANTAS!AD28</f>
        <v>0</v>
      </c>
      <c r="P147" s="128">
        <f>HOJALATERIA!AD28</f>
        <v>0</v>
      </c>
      <c r="Q147" s="128">
        <v>3000</v>
      </c>
      <c r="R147" s="128">
        <f t="shared" si="31"/>
        <v>3000</v>
      </c>
    </row>
    <row r="148" spans="1:18" x14ac:dyDescent="0.25">
      <c r="A148" s="123"/>
      <c r="B148" s="129" t="s">
        <v>105</v>
      </c>
      <c r="C148" s="126">
        <f t="shared" ref="C148:I148" si="32">SUM(C129:C147)</f>
        <v>0</v>
      </c>
      <c r="D148" s="126">
        <f t="shared" si="32"/>
        <v>29350</v>
      </c>
      <c r="E148" s="126">
        <f t="shared" si="32"/>
        <v>0</v>
      </c>
      <c r="F148" s="126">
        <f t="shared" si="32"/>
        <v>14000</v>
      </c>
      <c r="G148" s="126">
        <f t="shared" si="32"/>
        <v>472</v>
      </c>
      <c r="H148" s="126">
        <f t="shared" si="32"/>
        <v>9505</v>
      </c>
      <c r="I148" s="126">
        <f t="shared" si="32"/>
        <v>53327</v>
      </c>
      <c r="J148" s="123"/>
      <c r="K148" s="129" t="s">
        <v>105</v>
      </c>
      <c r="L148" s="126">
        <f t="shared" ref="L148:R148" si="33">SUM(L129:L147)</f>
        <v>0</v>
      </c>
      <c r="M148" s="126">
        <f t="shared" si="33"/>
        <v>31050</v>
      </c>
      <c r="N148" s="126">
        <f t="shared" si="33"/>
        <v>12605</v>
      </c>
      <c r="O148" s="126">
        <f t="shared" si="33"/>
        <v>19000</v>
      </c>
      <c r="P148" s="126">
        <f t="shared" si="33"/>
        <v>0</v>
      </c>
      <c r="Q148" s="126">
        <f t="shared" si="33"/>
        <v>10005</v>
      </c>
      <c r="R148" s="126">
        <f t="shared" si="33"/>
        <v>72660</v>
      </c>
    </row>
    <row r="149" spans="1:18" x14ac:dyDescent="0.25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</row>
    <row r="150" spans="1:18" x14ac:dyDescent="0.25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</row>
    <row r="151" spans="1:18" ht="15.6" x14ac:dyDescent="0.3">
      <c r="A151" s="123"/>
      <c r="B151" s="123"/>
      <c r="C151" s="123"/>
      <c r="D151" s="123"/>
      <c r="E151" s="123"/>
      <c r="F151" s="120" t="s">
        <v>106</v>
      </c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</row>
    <row r="152" spans="1:18" x14ac:dyDescent="0.25">
      <c r="A152" s="123"/>
      <c r="B152" s="167" t="s">
        <v>107</v>
      </c>
      <c r="C152" s="167"/>
      <c r="D152" s="167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</row>
    <row r="153" spans="1:18" x14ac:dyDescent="0.25">
      <c r="A153" s="123"/>
      <c r="B153" s="126" t="s">
        <v>99</v>
      </c>
      <c r="C153" s="126" t="s">
        <v>100</v>
      </c>
      <c r="D153" s="126" t="s">
        <v>101</v>
      </c>
      <c r="E153" s="126" t="s">
        <v>102</v>
      </c>
      <c r="F153" s="126" t="s">
        <v>46</v>
      </c>
      <c r="G153" s="126" t="s">
        <v>103</v>
      </c>
      <c r="H153" s="126" t="s">
        <v>104</v>
      </c>
      <c r="I153" s="126" t="s">
        <v>105</v>
      </c>
      <c r="J153" s="123"/>
      <c r="K153" s="123"/>
      <c r="L153" s="123"/>
      <c r="M153" s="123"/>
      <c r="N153" s="123"/>
      <c r="O153" s="123"/>
      <c r="P153" s="123"/>
      <c r="Q153" s="123"/>
      <c r="R153" s="123"/>
    </row>
    <row r="154" spans="1:18" x14ac:dyDescent="0.25">
      <c r="A154" s="123"/>
      <c r="B154" s="127" t="str">
        <f t="shared" ref="B154:B172" si="34">B129</f>
        <v>B-9</v>
      </c>
      <c r="C154" s="128">
        <f t="shared" ref="C154:C172" si="35">C6+L6+C31+L31+C56+L56+C81+L81+C105+L105+C129+L129</f>
        <v>0</v>
      </c>
      <c r="D154" s="128">
        <f t="shared" ref="D154:D172" si="36">D6+M6+D31+M31+D56+M56+D81+M81+D105+M105+D129+M129</f>
        <v>24400</v>
      </c>
      <c r="E154" s="128">
        <f t="shared" ref="E154:E172" si="37">E6+N6+E31+N31+E56+N56+E81+N81+E105+N105+E129+N129</f>
        <v>5800</v>
      </c>
      <c r="F154" s="128">
        <f t="shared" ref="F154:F172" si="38">F6+O6+F31+O31+F56+O56+F81+O81+F105+O105+F129+O129</f>
        <v>18000</v>
      </c>
      <c r="G154" s="128">
        <f t="shared" ref="G154:G172" si="39">G6+P6+G31+P31+G56+P56+G81+P81+G105+P105+G129+P129</f>
        <v>472</v>
      </c>
      <c r="H154" s="128">
        <f t="shared" ref="H154:H159" si="40">H6+Q6+H31+Q31+H56+Q56+H81+Q81+H105+Q105+H129+Q129</f>
        <v>500</v>
      </c>
      <c r="I154" s="128">
        <f t="shared" ref="I154:I166" si="41">C154+D154+E154+F154+G154+H154</f>
        <v>49172</v>
      </c>
      <c r="J154" s="123"/>
      <c r="K154" s="123"/>
      <c r="L154" s="123"/>
      <c r="M154" s="123"/>
      <c r="N154" s="123"/>
      <c r="O154" s="123"/>
      <c r="P154" s="123"/>
      <c r="Q154" s="123"/>
      <c r="R154" s="123"/>
    </row>
    <row r="155" spans="1:18" x14ac:dyDescent="0.25">
      <c r="A155" s="123"/>
      <c r="B155" s="127" t="str">
        <f t="shared" si="34"/>
        <v>B-65</v>
      </c>
      <c r="C155" s="128">
        <f t="shared" si="35"/>
        <v>0</v>
      </c>
      <c r="D155" s="128">
        <f t="shared" si="36"/>
        <v>15300</v>
      </c>
      <c r="E155" s="128">
        <f t="shared" si="37"/>
        <v>4000</v>
      </c>
      <c r="F155" s="128">
        <f t="shared" si="38"/>
        <v>18000</v>
      </c>
      <c r="G155" s="128">
        <f t="shared" si="39"/>
        <v>0</v>
      </c>
      <c r="H155" s="128">
        <f t="shared" si="40"/>
        <v>0</v>
      </c>
      <c r="I155" s="128">
        <f t="shared" si="41"/>
        <v>37300</v>
      </c>
      <c r="J155" s="123"/>
      <c r="K155" s="123"/>
      <c r="L155" s="123"/>
      <c r="M155" s="123"/>
      <c r="N155" s="123"/>
      <c r="O155" s="123"/>
      <c r="P155" s="123"/>
      <c r="Q155" s="123"/>
      <c r="R155" s="123"/>
    </row>
    <row r="156" spans="1:18" x14ac:dyDescent="0.25">
      <c r="A156" s="123"/>
      <c r="B156" s="127" t="str">
        <f t="shared" si="34"/>
        <v>B-357</v>
      </c>
      <c r="C156" s="128">
        <f t="shared" si="35"/>
        <v>0</v>
      </c>
      <c r="D156" s="128">
        <f t="shared" si="36"/>
        <v>27050</v>
      </c>
      <c r="E156" s="128">
        <f t="shared" si="37"/>
        <v>6800</v>
      </c>
      <c r="F156" s="128">
        <f t="shared" si="38"/>
        <v>16000</v>
      </c>
      <c r="G156" s="128">
        <f t="shared" si="39"/>
        <v>472</v>
      </c>
      <c r="H156" s="128">
        <f t="shared" si="40"/>
        <v>500</v>
      </c>
      <c r="I156" s="128">
        <f t="shared" si="41"/>
        <v>50822</v>
      </c>
      <c r="J156" s="123"/>
      <c r="K156" s="123"/>
      <c r="L156" s="123"/>
      <c r="M156" s="123"/>
      <c r="N156" s="123"/>
      <c r="O156" s="123"/>
      <c r="P156" s="123"/>
      <c r="Q156" s="123"/>
      <c r="R156" s="123"/>
    </row>
    <row r="157" spans="1:18" x14ac:dyDescent="0.25">
      <c r="A157" s="123"/>
      <c r="B157" s="127" t="str">
        <f t="shared" si="34"/>
        <v>B-7</v>
      </c>
      <c r="C157" s="128">
        <f t="shared" si="35"/>
        <v>0</v>
      </c>
      <c r="D157" s="128">
        <f t="shared" si="36"/>
        <v>24693</v>
      </c>
      <c r="E157" s="128">
        <f t="shared" si="37"/>
        <v>3200</v>
      </c>
      <c r="F157" s="128">
        <f t="shared" si="38"/>
        <v>10000</v>
      </c>
      <c r="G157" s="128">
        <f t="shared" si="39"/>
        <v>472</v>
      </c>
      <c r="H157" s="128">
        <f t="shared" si="40"/>
        <v>500</v>
      </c>
      <c r="I157" s="128">
        <f t="shared" si="41"/>
        <v>38865</v>
      </c>
      <c r="J157" s="123"/>
      <c r="K157" s="123"/>
      <c r="L157" s="123"/>
      <c r="M157" s="123"/>
      <c r="N157" s="123"/>
      <c r="O157" s="123"/>
      <c r="P157" s="123"/>
      <c r="Q157" s="123"/>
      <c r="R157" s="123"/>
    </row>
    <row r="158" spans="1:18" x14ac:dyDescent="0.25">
      <c r="A158" s="123"/>
      <c r="B158" s="127" t="str">
        <f t="shared" si="34"/>
        <v>B-15</v>
      </c>
      <c r="C158" s="128">
        <f t="shared" si="35"/>
        <v>0</v>
      </c>
      <c r="D158" s="128">
        <f t="shared" si="36"/>
        <v>24633</v>
      </c>
      <c r="E158" s="128">
        <f t="shared" si="37"/>
        <v>5600</v>
      </c>
      <c r="F158" s="128">
        <f t="shared" si="38"/>
        <v>10000</v>
      </c>
      <c r="G158" s="128">
        <f t="shared" si="39"/>
        <v>1500</v>
      </c>
      <c r="H158" s="128">
        <f t="shared" si="40"/>
        <v>0</v>
      </c>
      <c r="I158" s="128">
        <f t="shared" si="41"/>
        <v>41733</v>
      </c>
      <c r="J158" s="123"/>
      <c r="K158" s="123"/>
      <c r="L158" s="123"/>
      <c r="M158" s="123"/>
      <c r="N158" s="123"/>
      <c r="O158" s="123"/>
      <c r="P158" s="123"/>
      <c r="Q158" s="123"/>
      <c r="R158" s="123"/>
    </row>
    <row r="159" spans="1:18" x14ac:dyDescent="0.25">
      <c r="A159" s="123"/>
      <c r="B159" s="127" t="str">
        <f t="shared" si="34"/>
        <v>B-541</v>
      </c>
      <c r="C159" s="128">
        <f t="shared" si="35"/>
        <v>0</v>
      </c>
      <c r="D159" s="128">
        <f t="shared" si="36"/>
        <v>19400</v>
      </c>
      <c r="E159" s="128">
        <f t="shared" si="37"/>
        <v>4400</v>
      </c>
      <c r="F159" s="128">
        <f t="shared" si="38"/>
        <v>12000</v>
      </c>
      <c r="G159" s="128">
        <f t="shared" si="39"/>
        <v>0</v>
      </c>
      <c r="H159" s="128">
        <f t="shared" si="40"/>
        <v>0</v>
      </c>
      <c r="I159" s="128">
        <f t="shared" si="41"/>
        <v>35800</v>
      </c>
      <c r="J159" s="123"/>
      <c r="K159" s="123"/>
      <c r="L159" s="123"/>
      <c r="M159" s="123"/>
      <c r="N159" s="123"/>
      <c r="O159" s="123"/>
      <c r="P159" s="123"/>
      <c r="Q159" s="123"/>
      <c r="R159" s="123"/>
    </row>
    <row r="160" spans="1:18" x14ac:dyDescent="0.25">
      <c r="A160" s="123"/>
      <c r="B160" s="127" t="str">
        <f t="shared" si="34"/>
        <v>B-479</v>
      </c>
      <c r="C160" s="128">
        <f t="shared" si="35"/>
        <v>0</v>
      </c>
      <c r="D160" s="128">
        <f t="shared" si="36"/>
        <v>14600</v>
      </c>
      <c r="E160" s="128">
        <f t="shared" si="37"/>
        <v>5300</v>
      </c>
      <c r="F160" s="128">
        <f t="shared" si="38"/>
        <v>17000</v>
      </c>
      <c r="G160" s="128">
        <f t="shared" si="39"/>
        <v>0</v>
      </c>
      <c r="H160" s="128">
        <v>900</v>
      </c>
      <c r="I160" s="128">
        <f t="shared" si="41"/>
        <v>37800</v>
      </c>
      <c r="J160" s="123"/>
      <c r="K160" s="123"/>
      <c r="L160" s="123"/>
      <c r="M160" s="123"/>
      <c r="N160" s="123"/>
      <c r="O160" s="123"/>
      <c r="P160" s="123"/>
      <c r="Q160" s="123"/>
      <c r="R160" s="123"/>
    </row>
    <row r="161" spans="1:18" x14ac:dyDescent="0.25">
      <c r="A161" s="123"/>
      <c r="B161" s="127" t="str">
        <f t="shared" si="34"/>
        <v>B-382</v>
      </c>
      <c r="C161" s="128">
        <f t="shared" si="35"/>
        <v>0</v>
      </c>
      <c r="D161" s="128">
        <f t="shared" si="36"/>
        <v>8460</v>
      </c>
      <c r="E161" s="128">
        <f t="shared" si="37"/>
        <v>5500</v>
      </c>
      <c r="F161" s="128">
        <f t="shared" si="38"/>
        <v>11000</v>
      </c>
      <c r="G161" s="128">
        <f t="shared" si="39"/>
        <v>472</v>
      </c>
      <c r="H161" s="128">
        <f>H13+Q13+H38+Q38+H63+Q63+H88+Q88+H112+Q112+H136+Q136</f>
        <v>3000</v>
      </c>
      <c r="I161" s="128">
        <f t="shared" si="41"/>
        <v>28432</v>
      </c>
      <c r="J161" s="123"/>
      <c r="K161" s="123"/>
      <c r="L161" s="123"/>
      <c r="M161" s="123"/>
      <c r="N161" s="123"/>
      <c r="O161" s="123"/>
      <c r="P161" s="123"/>
      <c r="Q161" s="123"/>
      <c r="R161" s="123"/>
    </row>
    <row r="162" spans="1:18" x14ac:dyDescent="0.25">
      <c r="A162" s="123"/>
      <c r="B162" s="127" t="str">
        <f t="shared" si="34"/>
        <v>A-37</v>
      </c>
      <c r="C162" s="128">
        <f t="shared" si="35"/>
        <v>0</v>
      </c>
      <c r="D162" s="128">
        <f t="shared" si="36"/>
        <v>12300</v>
      </c>
      <c r="E162" s="128">
        <f t="shared" si="37"/>
        <v>5510</v>
      </c>
      <c r="F162" s="128">
        <f t="shared" si="38"/>
        <v>9000</v>
      </c>
      <c r="G162" s="128">
        <f t="shared" si="39"/>
        <v>472</v>
      </c>
      <c r="H162" s="128">
        <f>H14+Q14+H39+Q39+H64+Q64+H89+Q89+H113+Q113+H137+Q137</f>
        <v>3008</v>
      </c>
      <c r="I162" s="128">
        <f t="shared" si="41"/>
        <v>30290</v>
      </c>
      <c r="J162" s="123"/>
      <c r="K162" s="123"/>
      <c r="L162" s="123"/>
      <c r="M162" s="123"/>
      <c r="N162" s="123"/>
      <c r="O162" s="123"/>
      <c r="P162" s="123"/>
      <c r="Q162" s="123"/>
      <c r="R162" s="123"/>
    </row>
    <row r="163" spans="1:18" x14ac:dyDescent="0.25">
      <c r="A163" s="123"/>
      <c r="B163" s="127" t="str">
        <f t="shared" si="34"/>
        <v>Q-67</v>
      </c>
      <c r="C163" s="128">
        <f t="shared" si="35"/>
        <v>0</v>
      </c>
      <c r="D163" s="128">
        <f t="shared" si="36"/>
        <v>17016</v>
      </c>
      <c r="E163" s="128">
        <f t="shared" si="37"/>
        <v>2917.8571428571431</v>
      </c>
      <c r="F163" s="128">
        <f t="shared" si="38"/>
        <v>10000</v>
      </c>
      <c r="G163" s="128">
        <f t="shared" si="39"/>
        <v>2000</v>
      </c>
      <c r="H163" s="128">
        <v>1000</v>
      </c>
      <c r="I163" s="128">
        <f t="shared" si="41"/>
        <v>32933.857142857145</v>
      </c>
      <c r="J163" s="123"/>
      <c r="K163" s="123"/>
      <c r="L163" s="123"/>
      <c r="M163" s="123"/>
      <c r="N163" s="123"/>
      <c r="O163" s="123"/>
      <c r="P163" s="123"/>
      <c r="Q163" s="123"/>
      <c r="R163" s="123"/>
    </row>
    <row r="164" spans="1:18" x14ac:dyDescent="0.25">
      <c r="A164" s="123"/>
      <c r="B164" s="127" t="str">
        <f t="shared" si="34"/>
        <v>Q-23</v>
      </c>
      <c r="C164" s="128">
        <f t="shared" si="35"/>
        <v>0</v>
      </c>
      <c r="D164" s="128">
        <f t="shared" si="36"/>
        <v>18000</v>
      </c>
      <c r="E164" s="128">
        <f t="shared" si="37"/>
        <v>6144.0476190476184</v>
      </c>
      <c r="F164" s="128">
        <f t="shared" si="38"/>
        <v>10000</v>
      </c>
      <c r="G164" s="128">
        <f t="shared" si="39"/>
        <v>472</v>
      </c>
      <c r="H164" s="128">
        <v>1000</v>
      </c>
      <c r="I164" s="128">
        <f t="shared" si="41"/>
        <v>35616.047619047618</v>
      </c>
      <c r="J164" s="123"/>
      <c r="K164" s="123"/>
      <c r="L164" s="123"/>
      <c r="M164" s="123"/>
      <c r="N164" s="123"/>
      <c r="O164" s="123"/>
      <c r="P164" s="123"/>
      <c r="Q164" s="123"/>
      <c r="R164" s="123"/>
    </row>
    <row r="165" spans="1:18" x14ac:dyDescent="0.25">
      <c r="A165" s="123"/>
      <c r="B165" s="127" t="str">
        <f t="shared" si="34"/>
        <v>Q-98</v>
      </c>
      <c r="C165" s="128">
        <f t="shared" si="35"/>
        <v>0</v>
      </c>
      <c r="D165" s="128">
        <f t="shared" si="36"/>
        <v>24800</v>
      </c>
      <c r="E165" s="128">
        <f t="shared" si="37"/>
        <v>3870.238095238095</v>
      </c>
      <c r="F165" s="128">
        <f t="shared" si="38"/>
        <v>10000</v>
      </c>
      <c r="G165" s="128">
        <f t="shared" si="39"/>
        <v>472</v>
      </c>
      <c r="H165" s="128">
        <f t="shared" ref="H165:H172" si="42">H17+Q17+H42+Q42+H67+Q67+H92+Q92+H116+Q116+H140+Q140</f>
        <v>0</v>
      </c>
      <c r="I165" s="128">
        <f t="shared" si="41"/>
        <v>39142.238095238092</v>
      </c>
      <c r="J165" s="123"/>
      <c r="K165" s="123"/>
      <c r="L165" s="123"/>
      <c r="M165" s="123"/>
      <c r="N165" s="123"/>
      <c r="O165" s="123"/>
      <c r="P165" s="123"/>
      <c r="Q165" s="123"/>
      <c r="R165" s="123"/>
    </row>
    <row r="166" spans="1:18" x14ac:dyDescent="0.25">
      <c r="A166" s="123"/>
      <c r="B166" s="127" t="str">
        <f t="shared" si="34"/>
        <v>Q-664</v>
      </c>
      <c r="C166" s="128">
        <f t="shared" si="35"/>
        <v>0</v>
      </c>
      <c r="D166" s="128">
        <f t="shared" si="36"/>
        <v>18000</v>
      </c>
      <c r="E166" s="128">
        <f t="shared" si="37"/>
        <v>4880.2380952380954</v>
      </c>
      <c r="F166" s="128">
        <f t="shared" si="38"/>
        <v>7500</v>
      </c>
      <c r="G166" s="128">
        <f t="shared" si="39"/>
        <v>0</v>
      </c>
      <c r="H166" s="128">
        <f t="shared" si="42"/>
        <v>10</v>
      </c>
      <c r="I166" s="128">
        <f t="shared" si="41"/>
        <v>30390.238095238095</v>
      </c>
      <c r="J166" s="123"/>
      <c r="K166" s="123"/>
      <c r="L166" s="123"/>
      <c r="M166" s="123"/>
      <c r="N166" s="123"/>
      <c r="O166" s="123"/>
      <c r="P166" s="123"/>
      <c r="Q166" s="123"/>
      <c r="R166" s="123"/>
    </row>
    <row r="167" spans="1:18" x14ac:dyDescent="0.25">
      <c r="A167" s="123"/>
      <c r="B167" s="127" t="str">
        <f t="shared" si="34"/>
        <v>A-6</v>
      </c>
      <c r="C167" s="128">
        <f t="shared" si="35"/>
        <v>0</v>
      </c>
      <c r="D167" s="128">
        <f t="shared" si="36"/>
        <v>14900</v>
      </c>
      <c r="E167" s="128">
        <f t="shared" si="37"/>
        <v>5696.4285714285706</v>
      </c>
      <c r="F167" s="128">
        <f t="shared" si="38"/>
        <v>10000</v>
      </c>
      <c r="G167" s="128">
        <f t="shared" si="39"/>
        <v>0</v>
      </c>
      <c r="H167" s="128">
        <f t="shared" si="42"/>
        <v>3500</v>
      </c>
      <c r="I167" s="128">
        <f>C167+D170+E167+F167+G167+H167</f>
        <v>39896.428571428572</v>
      </c>
      <c r="J167" s="123"/>
      <c r="K167" s="123"/>
      <c r="L167" s="123"/>
      <c r="M167" s="123"/>
      <c r="N167" s="123"/>
      <c r="O167" s="123"/>
      <c r="P167" s="123"/>
      <c r="Q167" s="123"/>
      <c r="R167" s="123"/>
    </row>
    <row r="168" spans="1:18" x14ac:dyDescent="0.25">
      <c r="A168" s="123"/>
      <c r="B168" s="127" t="str">
        <f t="shared" si="34"/>
        <v>A-367</v>
      </c>
      <c r="C168" s="128">
        <f t="shared" si="35"/>
        <v>0</v>
      </c>
      <c r="D168" s="128">
        <f t="shared" si="36"/>
        <v>7450</v>
      </c>
      <c r="E168" s="128">
        <f t="shared" si="37"/>
        <v>5454.8095238095229</v>
      </c>
      <c r="F168" s="128">
        <f t="shared" si="38"/>
        <v>8500</v>
      </c>
      <c r="G168" s="128">
        <f t="shared" si="39"/>
        <v>0</v>
      </c>
      <c r="H168" s="128">
        <f t="shared" si="42"/>
        <v>3507</v>
      </c>
      <c r="I168" s="128">
        <f>C168+D171+E168+F168+G168+H168</f>
        <v>37961.809523809527</v>
      </c>
      <c r="J168" s="123"/>
      <c r="K168" s="123"/>
      <c r="L168" s="123"/>
      <c r="M168" s="123"/>
      <c r="N168" s="123"/>
      <c r="O168" s="123"/>
      <c r="P168" s="123"/>
      <c r="Q168" s="123"/>
      <c r="R168" s="123"/>
    </row>
    <row r="169" spans="1:18" x14ac:dyDescent="0.25">
      <c r="A169" s="123"/>
      <c r="B169" s="127" t="str">
        <f t="shared" si="34"/>
        <v>A-494</v>
      </c>
      <c r="C169" s="128">
        <f t="shared" si="35"/>
        <v>0</v>
      </c>
      <c r="D169" s="128">
        <f t="shared" si="36"/>
        <v>12950</v>
      </c>
      <c r="E169" s="128">
        <f t="shared" si="37"/>
        <v>5465.8095238095229</v>
      </c>
      <c r="F169" s="128">
        <f t="shared" si="38"/>
        <v>8500</v>
      </c>
      <c r="G169" s="128">
        <f t="shared" si="39"/>
        <v>0</v>
      </c>
      <c r="H169" s="128">
        <f t="shared" si="42"/>
        <v>3518</v>
      </c>
      <c r="I169" s="128">
        <f>C169+D172+E169+F169+G169+H169</f>
        <v>24841.809523809523</v>
      </c>
      <c r="J169" s="123"/>
      <c r="K169" s="123"/>
      <c r="L169" s="123"/>
      <c r="M169" s="123"/>
      <c r="N169" s="123"/>
      <c r="O169" s="123"/>
      <c r="P169" s="123"/>
      <c r="Q169" s="123"/>
      <c r="R169" s="123"/>
    </row>
    <row r="170" spans="1:18" x14ac:dyDescent="0.25">
      <c r="A170" s="123"/>
      <c r="B170" s="127" t="str">
        <f t="shared" si="34"/>
        <v>A-278</v>
      </c>
      <c r="C170" s="128">
        <f t="shared" si="35"/>
        <v>0</v>
      </c>
      <c r="D170" s="128">
        <f t="shared" si="36"/>
        <v>20700</v>
      </c>
      <c r="E170" s="128">
        <f t="shared" si="37"/>
        <v>6475</v>
      </c>
      <c r="F170" s="128">
        <f t="shared" si="38"/>
        <v>6000</v>
      </c>
      <c r="G170" s="128">
        <f t="shared" si="39"/>
        <v>0</v>
      </c>
      <c r="H170" s="128">
        <f t="shared" si="42"/>
        <v>3500</v>
      </c>
      <c r="I170" s="128">
        <f>C170+D174+E170+F170+G170+H170</f>
        <v>15975</v>
      </c>
      <c r="J170" s="123"/>
      <c r="K170" s="123"/>
      <c r="L170" s="123"/>
      <c r="M170" s="123"/>
      <c r="N170" s="123"/>
      <c r="O170" s="123"/>
      <c r="P170" s="123"/>
      <c r="Q170" s="123"/>
      <c r="R170" s="123"/>
    </row>
    <row r="171" spans="1:18" x14ac:dyDescent="0.25">
      <c r="A171" s="123"/>
      <c r="B171" s="127" t="str">
        <f t="shared" si="34"/>
        <v>A-38</v>
      </c>
      <c r="C171" s="128">
        <f t="shared" si="35"/>
        <v>0</v>
      </c>
      <c r="D171" s="128">
        <f t="shared" si="36"/>
        <v>20500</v>
      </c>
      <c r="E171" s="128">
        <f t="shared" si="37"/>
        <v>2901.1904761904761</v>
      </c>
      <c r="F171" s="128">
        <f t="shared" si="38"/>
        <v>10000</v>
      </c>
      <c r="G171" s="128">
        <f t="shared" si="39"/>
        <v>0</v>
      </c>
      <c r="H171" s="128">
        <f t="shared" si="42"/>
        <v>4000</v>
      </c>
      <c r="I171" s="128">
        <f>C171+D171+E171+F171+G171+H171</f>
        <v>37401.190476190473</v>
      </c>
      <c r="J171" s="123"/>
      <c r="K171" s="123"/>
      <c r="L171" s="123"/>
      <c r="M171" s="123"/>
      <c r="N171" s="123"/>
      <c r="O171" s="123"/>
      <c r="P171" s="123"/>
      <c r="Q171" s="123"/>
      <c r="R171" s="123"/>
    </row>
    <row r="172" spans="1:18" x14ac:dyDescent="0.25">
      <c r="A172" s="123"/>
      <c r="B172" s="127" t="str">
        <f t="shared" si="34"/>
        <v>A-93</v>
      </c>
      <c r="C172" s="128">
        <f t="shared" si="35"/>
        <v>0</v>
      </c>
      <c r="D172" s="128">
        <f t="shared" si="36"/>
        <v>7358</v>
      </c>
      <c r="E172" s="128">
        <f t="shared" si="37"/>
        <v>1027.3809523809571</v>
      </c>
      <c r="F172" s="128">
        <f t="shared" si="38"/>
        <v>6000</v>
      </c>
      <c r="G172" s="128">
        <f t="shared" si="39"/>
        <v>472</v>
      </c>
      <c r="H172" s="128">
        <f t="shared" si="42"/>
        <v>3000</v>
      </c>
      <c r="I172" s="128">
        <f>C172+D175+E172+F172+G172+H172</f>
        <v>10499.380952380958</v>
      </c>
      <c r="J172" s="123"/>
      <c r="K172" s="123"/>
      <c r="L172" s="123"/>
      <c r="M172" s="123"/>
      <c r="N172" s="123"/>
      <c r="O172" s="123"/>
      <c r="P172" s="123"/>
      <c r="Q172" s="123"/>
      <c r="R172" s="123"/>
    </row>
    <row r="173" spans="1:18" s="130" customFormat="1" x14ac:dyDescent="0.25">
      <c r="A173" s="124"/>
      <c r="B173" s="129" t="s">
        <v>105</v>
      </c>
      <c r="C173" s="126">
        <f t="shared" ref="C173:I173" si="43">SUM(C154:C172)</f>
        <v>0</v>
      </c>
      <c r="D173" s="126">
        <f t="shared" si="43"/>
        <v>332510</v>
      </c>
      <c r="E173" s="126">
        <f t="shared" si="43"/>
        <v>90943</v>
      </c>
      <c r="F173" s="126">
        <f t="shared" si="43"/>
        <v>207500</v>
      </c>
      <c r="G173" s="126">
        <f t="shared" si="43"/>
        <v>7276</v>
      </c>
      <c r="H173" s="126">
        <f t="shared" si="43"/>
        <v>31443</v>
      </c>
      <c r="I173" s="126">
        <f t="shared" si="43"/>
        <v>654872.00000000012</v>
      </c>
      <c r="J173" s="124"/>
      <c r="K173" s="124"/>
      <c r="L173" s="124"/>
      <c r="M173" s="124"/>
      <c r="N173" s="124"/>
      <c r="O173" s="124"/>
      <c r="P173" s="124"/>
      <c r="Q173" s="124"/>
      <c r="R173" s="124"/>
    </row>
    <row r="174" spans="1:18" x14ac:dyDescent="0.25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</row>
    <row r="175" spans="1:18" x14ac:dyDescent="0.25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</row>
    <row r="176" spans="1:18" x14ac:dyDescent="0.25">
      <c r="B176" s="168" t="s">
        <v>108</v>
      </c>
      <c r="C176" s="168"/>
      <c r="D176" s="168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</row>
    <row r="177" spans="2:18" x14ac:dyDescent="0.25">
      <c r="B177" s="126" t="s">
        <v>99</v>
      </c>
      <c r="C177" s="126" t="s">
        <v>1</v>
      </c>
      <c r="D177" s="126" t="s">
        <v>2</v>
      </c>
      <c r="E177" s="126" t="s">
        <v>3</v>
      </c>
      <c r="F177" s="126" t="s">
        <v>4</v>
      </c>
      <c r="G177" s="126" t="s">
        <v>5</v>
      </c>
      <c r="H177" s="126" t="s">
        <v>6</v>
      </c>
      <c r="I177" s="126" t="s">
        <v>7</v>
      </c>
      <c r="J177" s="131" t="s">
        <v>8</v>
      </c>
      <c r="K177" s="126" t="s">
        <v>9</v>
      </c>
      <c r="L177" s="126" t="s">
        <v>10</v>
      </c>
      <c r="M177" s="126" t="s">
        <v>11</v>
      </c>
      <c r="N177" s="126" t="s">
        <v>12</v>
      </c>
      <c r="O177" s="126" t="s">
        <v>105</v>
      </c>
      <c r="P177" s="123"/>
      <c r="Q177" s="123"/>
      <c r="R177" s="123"/>
    </row>
    <row r="178" spans="2:18" x14ac:dyDescent="0.25">
      <c r="B178" s="127" t="str">
        <f t="shared" ref="B178:B196" si="44">B154</f>
        <v>B-9</v>
      </c>
      <c r="C178" s="128">
        <f t="shared" ref="C178:C196" si="45">I6</f>
        <v>2972</v>
      </c>
      <c r="D178" s="128">
        <f t="shared" ref="D178:D196" si="46">R6</f>
        <v>7000</v>
      </c>
      <c r="E178" s="128">
        <f t="shared" ref="E178:E196" si="47">I31</f>
        <v>3800</v>
      </c>
      <c r="F178" s="128">
        <f t="shared" ref="F178:F196" si="48">R31</f>
        <v>3000</v>
      </c>
      <c r="G178" s="128">
        <f t="shared" ref="G178:G196" si="49">I56</f>
        <v>2000</v>
      </c>
      <c r="H178" s="128">
        <f t="shared" ref="H178:H196" si="50">R56</f>
        <v>6000</v>
      </c>
      <c r="I178" s="128">
        <f t="shared" ref="I178:I196" si="51">I81</f>
        <v>3500</v>
      </c>
      <c r="J178" s="128">
        <f t="shared" ref="J178:J196" si="52">R81</f>
        <v>7000</v>
      </c>
      <c r="K178" s="128">
        <f t="shared" ref="K178:K196" si="53">I105</f>
        <v>4700</v>
      </c>
      <c r="L178" s="128">
        <f t="shared" ref="L178:L196" si="54">R105</f>
        <v>2000</v>
      </c>
      <c r="M178" s="128">
        <f t="shared" ref="M178:M196" si="55">I129</f>
        <v>3000</v>
      </c>
      <c r="N178" s="128">
        <f t="shared" ref="N178:N196" si="56">R129</f>
        <v>4200</v>
      </c>
      <c r="O178" s="128">
        <f t="shared" ref="O178:O196" si="57">SUM(C178:N178)</f>
        <v>49172</v>
      </c>
      <c r="P178" s="123"/>
      <c r="Q178" s="123"/>
      <c r="R178" s="123"/>
    </row>
    <row r="179" spans="2:18" x14ac:dyDescent="0.25">
      <c r="B179" s="127" t="str">
        <f t="shared" si="44"/>
        <v>B-65</v>
      </c>
      <c r="C179" s="128">
        <f t="shared" si="45"/>
        <v>3500</v>
      </c>
      <c r="D179" s="128">
        <f t="shared" si="46"/>
        <v>6500</v>
      </c>
      <c r="E179" s="128">
        <f t="shared" si="47"/>
        <v>1250</v>
      </c>
      <c r="F179" s="128">
        <f t="shared" si="48"/>
        <v>900</v>
      </c>
      <c r="G179" s="128">
        <f t="shared" si="49"/>
        <v>6000</v>
      </c>
      <c r="H179" s="128">
        <f t="shared" si="50"/>
        <v>900</v>
      </c>
      <c r="I179" s="128">
        <f t="shared" si="51"/>
        <v>3500</v>
      </c>
      <c r="J179" s="128">
        <f t="shared" si="52"/>
        <v>6000</v>
      </c>
      <c r="K179" s="128">
        <f t="shared" si="53"/>
        <v>4000</v>
      </c>
      <c r="L179" s="128">
        <f t="shared" si="54"/>
        <v>2000</v>
      </c>
      <c r="M179" s="128">
        <f t="shared" si="55"/>
        <v>0</v>
      </c>
      <c r="N179" s="128">
        <f t="shared" si="56"/>
        <v>2750</v>
      </c>
      <c r="O179" s="128">
        <f t="shared" si="57"/>
        <v>37300</v>
      </c>
      <c r="P179" s="123"/>
      <c r="Q179" s="123"/>
      <c r="R179" s="123"/>
    </row>
    <row r="180" spans="2:18" x14ac:dyDescent="0.25">
      <c r="B180" s="127" t="str">
        <f t="shared" si="44"/>
        <v>B-357</v>
      </c>
      <c r="C180" s="128">
        <f t="shared" si="45"/>
        <v>2600</v>
      </c>
      <c r="D180" s="128">
        <f t="shared" si="46"/>
        <v>6500</v>
      </c>
      <c r="E180" s="128">
        <f t="shared" si="47"/>
        <v>4472</v>
      </c>
      <c r="F180" s="128">
        <f t="shared" si="48"/>
        <v>3000</v>
      </c>
      <c r="G180" s="128">
        <f t="shared" si="49"/>
        <v>3700</v>
      </c>
      <c r="H180" s="128">
        <f t="shared" si="50"/>
        <v>4000</v>
      </c>
      <c r="I180" s="128">
        <f t="shared" si="51"/>
        <v>4500</v>
      </c>
      <c r="J180" s="128">
        <f t="shared" si="52"/>
        <v>1900</v>
      </c>
      <c r="K180" s="128">
        <f t="shared" si="53"/>
        <v>4700</v>
      </c>
      <c r="L180" s="128">
        <f t="shared" si="54"/>
        <v>6700</v>
      </c>
      <c r="M180" s="128">
        <f t="shared" si="55"/>
        <v>3000</v>
      </c>
      <c r="N180" s="128">
        <f t="shared" si="56"/>
        <v>5750</v>
      </c>
      <c r="O180" s="128">
        <f t="shared" si="57"/>
        <v>50822</v>
      </c>
      <c r="P180" s="123"/>
      <c r="Q180" s="123"/>
      <c r="R180" s="123"/>
    </row>
    <row r="181" spans="2:18" x14ac:dyDescent="0.25">
      <c r="B181" s="127" t="str">
        <f t="shared" si="44"/>
        <v>B-7</v>
      </c>
      <c r="C181" s="128">
        <f t="shared" si="45"/>
        <v>3500</v>
      </c>
      <c r="D181" s="128">
        <f t="shared" si="46"/>
        <v>500</v>
      </c>
      <c r="E181" s="128">
        <f t="shared" si="47"/>
        <v>2882</v>
      </c>
      <c r="F181" s="128">
        <f t="shared" si="48"/>
        <v>2410</v>
      </c>
      <c r="G181" s="128">
        <f t="shared" si="49"/>
        <v>4500</v>
      </c>
      <c r="H181" s="128">
        <f t="shared" si="50"/>
        <v>2373</v>
      </c>
      <c r="I181" s="128">
        <f t="shared" si="51"/>
        <v>3200</v>
      </c>
      <c r="J181" s="128">
        <f t="shared" si="52"/>
        <v>3000</v>
      </c>
      <c r="K181" s="128">
        <f t="shared" si="53"/>
        <v>2500</v>
      </c>
      <c r="L181" s="128">
        <f t="shared" si="54"/>
        <v>8500</v>
      </c>
      <c r="M181" s="128">
        <f t="shared" si="55"/>
        <v>3000</v>
      </c>
      <c r="N181" s="128">
        <f t="shared" si="56"/>
        <v>2500</v>
      </c>
      <c r="O181" s="128">
        <f t="shared" si="57"/>
        <v>38865</v>
      </c>
      <c r="P181" s="123"/>
      <c r="Q181" s="123"/>
      <c r="R181" s="123"/>
    </row>
    <row r="182" spans="2:18" x14ac:dyDescent="0.25">
      <c r="B182" s="127" t="str">
        <f t="shared" si="44"/>
        <v>B-15</v>
      </c>
      <c r="C182" s="128">
        <f t="shared" si="45"/>
        <v>5300</v>
      </c>
      <c r="D182" s="128">
        <f t="shared" si="46"/>
        <v>1250</v>
      </c>
      <c r="E182" s="128">
        <f t="shared" si="47"/>
        <v>2500</v>
      </c>
      <c r="F182" s="128">
        <f t="shared" si="48"/>
        <v>3250</v>
      </c>
      <c r="G182" s="128">
        <f t="shared" si="49"/>
        <v>1623</v>
      </c>
      <c r="H182" s="128">
        <f t="shared" si="50"/>
        <v>4600</v>
      </c>
      <c r="I182" s="128">
        <f t="shared" si="51"/>
        <v>3000</v>
      </c>
      <c r="J182" s="128">
        <f t="shared" si="52"/>
        <v>2500</v>
      </c>
      <c r="K182" s="128">
        <f t="shared" si="53"/>
        <v>4250</v>
      </c>
      <c r="L182" s="128">
        <f t="shared" si="54"/>
        <v>1510</v>
      </c>
      <c r="M182" s="128">
        <f t="shared" si="55"/>
        <v>9250</v>
      </c>
      <c r="N182" s="128">
        <f t="shared" si="56"/>
        <v>2700</v>
      </c>
      <c r="O182" s="128">
        <f t="shared" si="57"/>
        <v>41733</v>
      </c>
      <c r="P182" s="123"/>
      <c r="Q182" s="123"/>
      <c r="R182" s="123"/>
    </row>
    <row r="183" spans="2:18" x14ac:dyDescent="0.25">
      <c r="B183" s="127" t="str">
        <f t="shared" si="44"/>
        <v>B-541</v>
      </c>
      <c r="C183" s="128">
        <f t="shared" si="45"/>
        <v>3750</v>
      </c>
      <c r="D183" s="128">
        <f t="shared" si="46"/>
        <v>400</v>
      </c>
      <c r="E183" s="128">
        <f t="shared" si="47"/>
        <v>3000</v>
      </c>
      <c r="F183" s="128">
        <f t="shared" si="48"/>
        <v>3000</v>
      </c>
      <c r="G183" s="128">
        <f t="shared" si="49"/>
        <v>3000</v>
      </c>
      <c r="H183" s="128">
        <f t="shared" si="50"/>
        <v>6000</v>
      </c>
      <c r="I183" s="128">
        <f t="shared" si="51"/>
        <v>4500</v>
      </c>
      <c r="J183" s="128">
        <f t="shared" si="52"/>
        <v>1400</v>
      </c>
      <c r="K183" s="128">
        <f t="shared" si="53"/>
        <v>3000</v>
      </c>
      <c r="L183" s="128">
        <f t="shared" si="54"/>
        <v>1250</v>
      </c>
      <c r="M183" s="128">
        <f t="shared" si="55"/>
        <v>0</v>
      </c>
      <c r="N183" s="128">
        <f t="shared" si="56"/>
        <v>6500</v>
      </c>
      <c r="O183" s="128">
        <f t="shared" si="57"/>
        <v>35800</v>
      </c>
      <c r="P183" s="123"/>
      <c r="Q183" s="123"/>
      <c r="R183" s="123"/>
    </row>
    <row r="184" spans="2:18" x14ac:dyDescent="0.25">
      <c r="B184" s="127" t="str">
        <f t="shared" si="44"/>
        <v>B-479</v>
      </c>
      <c r="C184" s="128">
        <f t="shared" si="45"/>
        <v>4000</v>
      </c>
      <c r="D184" s="128">
        <f t="shared" si="46"/>
        <v>2050</v>
      </c>
      <c r="E184" s="128">
        <f t="shared" si="47"/>
        <v>3600</v>
      </c>
      <c r="F184" s="128">
        <f t="shared" si="48"/>
        <v>0</v>
      </c>
      <c r="G184" s="128">
        <f t="shared" si="49"/>
        <v>6500</v>
      </c>
      <c r="H184" s="128">
        <f t="shared" si="50"/>
        <v>1300</v>
      </c>
      <c r="I184" s="128">
        <f t="shared" si="51"/>
        <v>3000</v>
      </c>
      <c r="J184" s="128">
        <f t="shared" si="52"/>
        <v>6000</v>
      </c>
      <c r="K184" s="128">
        <f t="shared" si="53"/>
        <v>5750</v>
      </c>
      <c r="L184" s="128">
        <f t="shared" si="54"/>
        <v>900</v>
      </c>
      <c r="M184" s="128">
        <f t="shared" si="55"/>
        <v>5000</v>
      </c>
      <c r="N184" s="128">
        <f t="shared" si="56"/>
        <v>1800</v>
      </c>
      <c r="O184" s="128">
        <f t="shared" si="57"/>
        <v>39900</v>
      </c>
      <c r="P184" s="123"/>
      <c r="Q184" s="123"/>
      <c r="R184" s="123"/>
    </row>
    <row r="185" spans="2:18" x14ac:dyDescent="0.25">
      <c r="B185" s="127" t="str">
        <f t="shared" si="44"/>
        <v>B-382</v>
      </c>
      <c r="C185" s="128">
        <f t="shared" si="45"/>
        <v>1700</v>
      </c>
      <c r="D185" s="128">
        <f t="shared" si="46"/>
        <v>7000</v>
      </c>
      <c r="E185" s="128">
        <f t="shared" si="47"/>
        <v>3000</v>
      </c>
      <c r="F185" s="128">
        <f t="shared" si="48"/>
        <v>0</v>
      </c>
      <c r="G185" s="128">
        <f t="shared" si="49"/>
        <v>1250</v>
      </c>
      <c r="H185" s="128">
        <f t="shared" si="50"/>
        <v>472</v>
      </c>
      <c r="I185" s="128">
        <f t="shared" si="51"/>
        <v>1200</v>
      </c>
      <c r="J185" s="128">
        <f t="shared" si="52"/>
        <v>3250</v>
      </c>
      <c r="K185" s="128">
        <f t="shared" si="53"/>
        <v>2100</v>
      </c>
      <c r="L185" s="128">
        <f t="shared" si="54"/>
        <v>8460</v>
      </c>
      <c r="M185" s="128">
        <f t="shared" si="55"/>
        <v>0</v>
      </c>
      <c r="N185" s="128">
        <f t="shared" si="56"/>
        <v>0</v>
      </c>
      <c r="O185" s="128">
        <f t="shared" si="57"/>
        <v>28432</v>
      </c>
      <c r="P185" s="123"/>
      <c r="Q185" s="123"/>
      <c r="R185" s="123"/>
    </row>
    <row r="186" spans="2:18" x14ac:dyDescent="0.25">
      <c r="B186" s="127" t="str">
        <f t="shared" si="44"/>
        <v>A-37</v>
      </c>
      <c r="C186" s="128">
        <f t="shared" si="45"/>
        <v>1401</v>
      </c>
      <c r="D186" s="128">
        <f t="shared" si="46"/>
        <v>2</v>
      </c>
      <c r="E186" s="128">
        <f t="shared" si="47"/>
        <v>5201</v>
      </c>
      <c r="F186" s="128">
        <f t="shared" si="48"/>
        <v>2452</v>
      </c>
      <c r="G186" s="128">
        <f t="shared" si="49"/>
        <v>5002</v>
      </c>
      <c r="H186" s="128">
        <f t="shared" si="50"/>
        <v>1452</v>
      </c>
      <c r="I186" s="128">
        <f t="shared" si="51"/>
        <v>1</v>
      </c>
      <c r="J186" s="128">
        <f t="shared" si="52"/>
        <v>2002</v>
      </c>
      <c r="K186" s="128">
        <f t="shared" si="53"/>
        <v>4001</v>
      </c>
      <c r="L186" s="128">
        <f t="shared" si="54"/>
        <v>3251</v>
      </c>
      <c r="M186" s="128">
        <f t="shared" si="55"/>
        <v>3173</v>
      </c>
      <c r="N186" s="128">
        <f t="shared" si="56"/>
        <v>2352</v>
      </c>
      <c r="O186" s="128">
        <f t="shared" si="57"/>
        <v>30290</v>
      </c>
      <c r="P186" s="123"/>
      <c r="Q186" s="123"/>
      <c r="R186" s="123"/>
    </row>
    <row r="187" spans="2:18" x14ac:dyDescent="0.25">
      <c r="B187" s="127" t="str">
        <f t="shared" si="44"/>
        <v>Q-67</v>
      </c>
      <c r="C187" s="128">
        <f t="shared" si="45"/>
        <v>5997.2857142857138</v>
      </c>
      <c r="D187" s="128">
        <f t="shared" si="46"/>
        <v>178.57142857142901</v>
      </c>
      <c r="E187" s="128">
        <f t="shared" si="47"/>
        <v>5000</v>
      </c>
      <c r="F187" s="128">
        <f t="shared" si="48"/>
        <v>0</v>
      </c>
      <c r="G187" s="128">
        <f t="shared" si="49"/>
        <v>1600</v>
      </c>
      <c r="H187" s="128">
        <f t="shared" si="50"/>
        <v>5000</v>
      </c>
      <c r="I187" s="128">
        <f t="shared" si="51"/>
        <v>0</v>
      </c>
      <c r="J187" s="128">
        <f t="shared" si="52"/>
        <v>5200</v>
      </c>
      <c r="K187" s="128">
        <f t="shared" si="53"/>
        <v>900</v>
      </c>
      <c r="L187" s="128">
        <f t="shared" si="54"/>
        <v>5358</v>
      </c>
      <c r="M187" s="128">
        <f t="shared" si="55"/>
        <v>0</v>
      </c>
      <c r="N187" s="128">
        <f t="shared" si="56"/>
        <v>5700</v>
      </c>
      <c r="O187" s="128">
        <f t="shared" si="57"/>
        <v>34933.857142857145</v>
      </c>
      <c r="P187" s="123"/>
      <c r="Q187" s="123"/>
      <c r="R187" s="123"/>
    </row>
    <row r="188" spans="2:18" x14ac:dyDescent="0.25">
      <c r="B188" s="127" t="str">
        <f t="shared" si="44"/>
        <v>Q-23</v>
      </c>
      <c r="C188" s="128">
        <f t="shared" si="45"/>
        <v>5186.9047619047615</v>
      </c>
      <c r="D188" s="128">
        <f t="shared" si="46"/>
        <v>2157.1428571428569</v>
      </c>
      <c r="E188" s="128">
        <f t="shared" si="47"/>
        <v>5000</v>
      </c>
      <c r="F188" s="128">
        <f t="shared" si="48"/>
        <v>0</v>
      </c>
      <c r="G188" s="128">
        <f t="shared" si="49"/>
        <v>500</v>
      </c>
      <c r="H188" s="128">
        <f t="shared" si="50"/>
        <v>0</v>
      </c>
      <c r="I188" s="128">
        <f t="shared" si="51"/>
        <v>5000</v>
      </c>
      <c r="J188" s="128">
        <f t="shared" si="52"/>
        <v>1472</v>
      </c>
      <c r="K188" s="128">
        <f t="shared" si="53"/>
        <v>5300</v>
      </c>
      <c r="L188" s="128">
        <f t="shared" si="54"/>
        <v>6000</v>
      </c>
      <c r="M188" s="128">
        <f t="shared" si="55"/>
        <v>3000</v>
      </c>
      <c r="N188" s="128">
        <f t="shared" si="56"/>
        <v>1000</v>
      </c>
      <c r="O188" s="128">
        <f t="shared" si="57"/>
        <v>34616.047619047618</v>
      </c>
      <c r="P188" s="123"/>
      <c r="Q188" s="123"/>
      <c r="R188" s="123"/>
    </row>
    <row r="189" spans="2:18" x14ac:dyDescent="0.25">
      <c r="B189" s="127" t="str">
        <f t="shared" si="44"/>
        <v>Q-98</v>
      </c>
      <c r="C189" s="128">
        <f t="shared" si="45"/>
        <v>734.52380952380895</v>
      </c>
      <c r="D189" s="128">
        <f t="shared" si="46"/>
        <v>5435.7142857142862</v>
      </c>
      <c r="E189" s="128">
        <f t="shared" si="47"/>
        <v>5000</v>
      </c>
      <c r="F189" s="128">
        <f t="shared" si="48"/>
        <v>4500</v>
      </c>
      <c r="G189" s="128">
        <f t="shared" si="49"/>
        <v>4500</v>
      </c>
      <c r="H189" s="128">
        <f t="shared" si="50"/>
        <v>1000</v>
      </c>
      <c r="I189" s="128">
        <f t="shared" si="51"/>
        <v>1000</v>
      </c>
      <c r="J189" s="128">
        <f t="shared" si="52"/>
        <v>2500</v>
      </c>
      <c r="K189" s="128">
        <f t="shared" si="53"/>
        <v>0</v>
      </c>
      <c r="L189" s="128">
        <f t="shared" si="54"/>
        <v>5472</v>
      </c>
      <c r="M189" s="128">
        <f t="shared" si="55"/>
        <v>4500</v>
      </c>
      <c r="N189" s="128">
        <f t="shared" si="56"/>
        <v>4500</v>
      </c>
      <c r="O189" s="128">
        <f t="shared" si="57"/>
        <v>39142.238095238092</v>
      </c>
      <c r="P189" s="123"/>
      <c r="Q189" s="123"/>
      <c r="R189" s="123"/>
    </row>
    <row r="190" spans="2:18" x14ac:dyDescent="0.25">
      <c r="B190" s="127" t="str">
        <f t="shared" si="44"/>
        <v>Q-664</v>
      </c>
      <c r="C190" s="128">
        <f t="shared" si="45"/>
        <v>735.52380952380895</v>
      </c>
      <c r="D190" s="128">
        <f t="shared" si="46"/>
        <v>4637.7142857142862</v>
      </c>
      <c r="E190" s="128">
        <f t="shared" si="47"/>
        <v>5002</v>
      </c>
      <c r="F190" s="128">
        <f t="shared" si="48"/>
        <v>1002</v>
      </c>
      <c r="G190" s="128">
        <f t="shared" si="49"/>
        <v>4502</v>
      </c>
      <c r="H190" s="128">
        <f t="shared" si="50"/>
        <v>1002</v>
      </c>
      <c r="I190" s="128">
        <f t="shared" si="51"/>
        <v>1002</v>
      </c>
      <c r="J190" s="128">
        <f t="shared" si="52"/>
        <v>2501</v>
      </c>
      <c r="K190" s="128">
        <f t="shared" si="53"/>
        <v>2</v>
      </c>
      <c r="L190" s="128">
        <f t="shared" si="54"/>
        <v>1</v>
      </c>
      <c r="M190" s="128">
        <f t="shared" si="55"/>
        <v>4501</v>
      </c>
      <c r="N190" s="128">
        <f t="shared" si="56"/>
        <v>5502</v>
      </c>
      <c r="O190" s="128">
        <f t="shared" si="57"/>
        <v>30390.238095238095</v>
      </c>
      <c r="P190" s="123"/>
      <c r="Q190" s="123"/>
      <c r="R190" s="123"/>
    </row>
    <row r="191" spans="2:18" x14ac:dyDescent="0.25">
      <c r="B191" s="127" t="str">
        <f t="shared" si="44"/>
        <v>A-6</v>
      </c>
      <c r="C191" s="128">
        <f t="shared" si="45"/>
        <v>3782.1428571428569</v>
      </c>
      <c r="D191" s="128">
        <f t="shared" si="46"/>
        <v>114.28571428571399</v>
      </c>
      <c r="E191" s="128">
        <f t="shared" si="47"/>
        <v>1750</v>
      </c>
      <c r="F191" s="128">
        <f t="shared" si="48"/>
        <v>7450</v>
      </c>
      <c r="G191" s="128">
        <f t="shared" si="49"/>
        <v>1500</v>
      </c>
      <c r="H191" s="128">
        <f t="shared" si="50"/>
        <v>900</v>
      </c>
      <c r="I191" s="128">
        <f t="shared" si="51"/>
        <v>1450</v>
      </c>
      <c r="J191" s="128">
        <f t="shared" si="52"/>
        <v>500</v>
      </c>
      <c r="K191" s="128">
        <f t="shared" si="53"/>
        <v>6950</v>
      </c>
      <c r="L191" s="128">
        <f t="shared" si="54"/>
        <v>2800</v>
      </c>
      <c r="M191" s="128">
        <f t="shared" si="55"/>
        <v>4450</v>
      </c>
      <c r="N191" s="128">
        <f t="shared" si="56"/>
        <v>2450</v>
      </c>
      <c r="O191" s="128">
        <f t="shared" si="57"/>
        <v>34096.428571428572</v>
      </c>
      <c r="P191" s="123"/>
      <c r="Q191" s="123"/>
      <c r="R191" s="123"/>
    </row>
    <row r="192" spans="2:18" x14ac:dyDescent="0.25">
      <c r="B192" s="127" t="str">
        <f t="shared" si="44"/>
        <v>A-367</v>
      </c>
      <c r="C192" s="128">
        <f t="shared" si="45"/>
        <v>877.38095238095195</v>
      </c>
      <c r="D192" s="128">
        <f t="shared" si="46"/>
        <v>2521.4285714285711</v>
      </c>
      <c r="E192" s="128">
        <f t="shared" si="47"/>
        <v>0</v>
      </c>
      <c r="F192" s="128">
        <f t="shared" si="48"/>
        <v>1000</v>
      </c>
      <c r="G192" s="128">
        <f t="shared" si="49"/>
        <v>4500</v>
      </c>
      <c r="H192" s="128">
        <f t="shared" si="50"/>
        <v>1452</v>
      </c>
      <c r="I192" s="128">
        <f t="shared" si="51"/>
        <v>2</v>
      </c>
      <c r="J192" s="128">
        <f t="shared" si="52"/>
        <v>2602</v>
      </c>
      <c r="K192" s="128">
        <f t="shared" si="53"/>
        <v>502</v>
      </c>
      <c r="L192" s="128">
        <f t="shared" si="54"/>
        <v>3452</v>
      </c>
      <c r="M192" s="128">
        <f t="shared" si="55"/>
        <v>3001</v>
      </c>
      <c r="N192" s="128">
        <f t="shared" si="56"/>
        <v>5002</v>
      </c>
      <c r="O192" s="128">
        <f t="shared" si="57"/>
        <v>24911.809523809523</v>
      </c>
      <c r="P192" s="123"/>
      <c r="Q192" s="123"/>
      <c r="R192" s="123"/>
    </row>
    <row r="193" spans="2:18" x14ac:dyDescent="0.25">
      <c r="B193" s="127" t="str">
        <f t="shared" si="44"/>
        <v>A-494</v>
      </c>
      <c r="C193" s="128">
        <f t="shared" si="45"/>
        <v>2078.3809523809518</v>
      </c>
      <c r="D193" s="128">
        <f t="shared" si="46"/>
        <v>73.428571428571004</v>
      </c>
      <c r="E193" s="128">
        <f t="shared" si="47"/>
        <v>1452</v>
      </c>
      <c r="F193" s="128">
        <f t="shared" si="48"/>
        <v>2452</v>
      </c>
      <c r="G193" s="128">
        <f t="shared" si="49"/>
        <v>5402</v>
      </c>
      <c r="H193" s="128">
        <f t="shared" si="50"/>
        <v>1254</v>
      </c>
      <c r="I193" s="128">
        <f t="shared" si="51"/>
        <v>1454</v>
      </c>
      <c r="J193" s="128">
        <f t="shared" si="52"/>
        <v>1404</v>
      </c>
      <c r="K193" s="128">
        <f t="shared" si="53"/>
        <v>1954</v>
      </c>
      <c r="L193" s="128">
        <f t="shared" si="54"/>
        <v>2004</v>
      </c>
      <c r="M193" s="128">
        <f t="shared" si="55"/>
        <v>4452</v>
      </c>
      <c r="N193" s="128">
        <f t="shared" si="56"/>
        <v>6454</v>
      </c>
      <c r="O193" s="128">
        <f t="shared" si="57"/>
        <v>30433.809523809523</v>
      </c>
      <c r="P193" s="123"/>
      <c r="Q193" s="123"/>
      <c r="R193" s="123"/>
    </row>
    <row r="194" spans="2:18" x14ac:dyDescent="0.25">
      <c r="B194" s="127" t="str">
        <f t="shared" si="44"/>
        <v>A-278</v>
      </c>
      <c r="C194" s="128">
        <f t="shared" si="45"/>
        <v>925</v>
      </c>
      <c r="D194" s="128">
        <f t="shared" si="46"/>
        <v>6050</v>
      </c>
      <c r="E194" s="128">
        <f t="shared" si="47"/>
        <v>0</v>
      </c>
      <c r="F194" s="128">
        <f t="shared" si="48"/>
        <v>1000</v>
      </c>
      <c r="G194" s="128">
        <f t="shared" si="49"/>
        <v>0</v>
      </c>
      <c r="H194" s="128">
        <f t="shared" si="50"/>
        <v>5700</v>
      </c>
      <c r="I194" s="128">
        <f t="shared" si="51"/>
        <v>6000</v>
      </c>
      <c r="J194" s="128">
        <f t="shared" si="52"/>
        <v>6000</v>
      </c>
      <c r="K194" s="128">
        <f t="shared" si="53"/>
        <v>500</v>
      </c>
      <c r="L194" s="128">
        <f t="shared" si="54"/>
        <v>6500</v>
      </c>
      <c r="M194" s="128">
        <f t="shared" si="55"/>
        <v>0</v>
      </c>
      <c r="N194" s="128">
        <f t="shared" si="56"/>
        <v>4000</v>
      </c>
      <c r="O194" s="128">
        <f t="shared" si="57"/>
        <v>36675</v>
      </c>
      <c r="P194" s="123"/>
      <c r="Q194" s="123"/>
      <c r="R194" s="123"/>
    </row>
    <row r="195" spans="2:18" x14ac:dyDescent="0.25">
      <c r="B195" s="127" t="str">
        <f t="shared" si="44"/>
        <v>A-38</v>
      </c>
      <c r="C195" s="128">
        <f t="shared" si="45"/>
        <v>2472.6190476190468</v>
      </c>
      <c r="D195" s="128">
        <f t="shared" si="46"/>
        <v>5028.5714285714294</v>
      </c>
      <c r="E195" s="128">
        <f t="shared" si="47"/>
        <v>3500</v>
      </c>
      <c r="F195" s="128">
        <f t="shared" si="48"/>
        <v>3000</v>
      </c>
      <c r="G195" s="128">
        <f t="shared" si="49"/>
        <v>2000</v>
      </c>
      <c r="H195" s="128">
        <f t="shared" si="50"/>
        <v>1200</v>
      </c>
      <c r="I195" s="128">
        <f t="shared" si="51"/>
        <v>3000</v>
      </c>
      <c r="J195" s="128">
        <f t="shared" si="52"/>
        <v>5000</v>
      </c>
      <c r="K195" s="128">
        <f t="shared" si="53"/>
        <v>2000</v>
      </c>
      <c r="L195" s="128">
        <f t="shared" si="54"/>
        <v>700</v>
      </c>
      <c r="M195" s="128">
        <f t="shared" si="55"/>
        <v>3000</v>
      </c>
      <c r="N195" s="128">
        <f t="shared" si="56"/>
        <v>6500</v>
      </c>
      <c r="O195" s="128">
        <f t="shared" si="57"/>
        <v>37401.190476190473</v>
      </c>
      <c r="P195" s="123"/>
      <c r="Q195" s="123"/>
      <c r="R195" s="123"/>
    </row>
    <row r="196" spans="2:18" x14ac:dyDescent="0.25">
      <c r="B196" s="127" t="str">
        <f t="shared" si="44"/>
        <v>A-93</v>
      </c>
      <c r="C196" s="128">
        <f t="shared" si="45"/>
        <v>1020.2380952381</v>
      </c>
      <c r="D196" s="128">
        <f t="shared" si="46"/>
        <v>2065.1428571428569</v>
      </c>
      <c r="E196" s="128">
        <f t="shared" si="47"/>
        <v>0</v>
      </c>
      <c r="F196" s="128">
        <f t="shared" si="48"/>
        <v>0</v>
      </c>
      <c r="G196" s="128">
        <f t="shared" si="49"/>
        <v>2350</v>
      </c>
      <c r="H196" s="128">
        <f t="shared" si="50"/>
        <v>3000</v>
      </c>
      <c r="I196" s="128">
        <f t="shared" si="51"/>
        <v>0</v>
      </c>
      <c r="J196" s="128">
        <f t="shared" si="52"/>
        <v>1450</v>
      </c>
      <c r="K196" s="128">
        <f t="shared" si="53"/>
        <v>1072</v>
      </c>
      <c r="L196" s="128">
        <f t="shared" si="54"/>
        <v>3900</v>
      </c>
      <c r="M196" s="128">
        <f t="shared" si="55"/>
        <v>0</v>
      </c>
      <c r="N196" s="128">
        <f t="shared" si="56"/>
        <v>3000</v>
      </c>
      <c r="O196" s="128">
        <f t="shared" si="57"/>
        <v>17857.380952380958</v>
      </c>
      <c r="P196" s="123"/>
      <c r="Q196" s="123"/>
      <c r="R196" s="123"/>
    </row>
    <row r="197" spans="2:18" s="130" customFormat="1" x14ac:dyDescent="0.25">
      <c r="B197" s="129" t="s">
        <v>105</v>
      </c>
      <c r="C197" s="126">
        <f t="shared" ref="C197:O197" si="58">SUM(C178:C196)</f>
        <v>52533</v>
      </c>
      <c r="D197" s="126">
        <f t="shared" si="58"/>
        <v>59464</v>
      </c>
      <c r="E197" s="126">
        <f t="shared" si="58"/>
        <v>56409</v>
      </c>
      <c r="F197" s="126">
        <f t="shared" si="58"/>
        <v>38416</v>
      </c>
      <c r="G197" s="126">
        <f t="shared" si="58"/>
        <v>60429</v>
      </c>
      <c r="H197" s="126">
        <f t="shared" si="58"/>
        <v>47605</v>
      </c>
      <c r="I197" s="126">
        <f t="shared" si="58"/>
        <v>45309</v>
      </c>
      <c r="J197" s="126">
        <f t="shared" si="58"/>
        <v>61681</v>
      </c>
      <c r="K197" s="126">
        <f t="shared" si="58"/>
        <v>54181</v>
      </c>
      <c r="L197" s="126">
        <f t="shared" si="58"/>
        <v>70758</v>
      </c>
      <c r="M197" s="126">
        <f t="shared" si="58"/>
        <v>53327</v>
      </c>
      <c r="N197" s="126">
        <f t="shared" si="58"/>
        <v>72660</v>
      </c>
      <c r="O197" s="126">
        <f t="shared" si="58"/>
        <v>672771.99999999988</v>
      </c>
      <c r="P197" s="124"/>
      <c r="Q197" s="124"/>
      <c r="R197" s="124"/>
    </row>
    <row r="198" spans="2:18" x14ac:dyDescent="0.25"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</row>
    <row r="199" spans="2:18" x14ac:dyDescent="0.25"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</row>
    <row r="200" spans="2:18" x14ac:dyDescent="0.25"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</row>
    <row r="201" spans="2:18" x14ac:dyDescent="0.25">
      <c r="B201" s="123"/>
      <c r="C201" s="123"/>
      <c r="D201" s="169" t="s">
        <v>109</v>
      </c>
      <c r="E201" s="169"/>
      <c r="F201" s="123"/>
      <c r="G201" s="123"/>
      <c r="H201" s="123"/>
      <c r="I201" s="123"/>
      <c r="J201" s="123"/>
      <c r="K201" s="169" t="s">
        <v>110</v>
      </c>
      <c r="L201" s="169"/>
      <c r="M201" s="123"/>
      <c r="N201" s="123"/>
      <c r="O201" s="123"/>
      <c r="P201" s="123"/>
      <c r="Q201" s="123"/>
      <c r="R201" s="123"/>
    </row>
    <row r="202" spans="2:18" x14ac:dyDescent="0.25"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</row>
    <row r="203" spans="2:18" x14ac:dyDescent="0.25">
      <c r="B203" s="123"/>
      <c r="C203" s="123"/>
      <c r="D203" s="132"/>
      <c r="E203" s="132"/>
      <c r="F203" s="123"/>
      <c r="G203" s="123"/>
      <c r="H203" s="123"/>
      <c r="I203" s="123"/>
      <c r="J203" s="123"/>
      <c r="K203" s="133"/>
      <c r="L203" s="133"/>
      <c r="M203" s="123"/>
      <c r="N203" s="123"/>
      <c r="O203" s="123"/>
      <c r="P203" s="123"/>
      <c r="Q203" s="123"/>
      <c r="R203" s="123"/>
    </row>
    <row r="204" spans="2:18" x14ac:dyDescent="0.25">
      <c r="B204" s="123"/>
      <c r="C204" s="123"/>
      <c r="D204" s="170" t="s">
        <v>111</v>
      </c>
      <c r="E204" s="170"/>
      <c r="F204" s="123"/>
      <c r="G204" s="123"/>
      <c r="H204" s="123"/>
      <c r="I204" s="123"/>
      <c r="J204" s="123"/>
      <c r="K204" s="170" t="s">
        <v>112</v>
      </c>
      <c r="L204" s="170"/>
      <c r="M204" s="123"/>
      <c r="N204" s="123"/>
      <c r="O204" s="123"/>
      <c r="P204" s="123"/>
      <c r="Q204" s="123"/>
      <c r="R204" s="123"/>
    </row>
    <row r="205" spans="2:18" x14ac:dyDescent="0.25"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</row>
    <row r="206" spans="2:18" x14ac:dyDescent="0.25"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</row>
    <row r="207" spans="2:18" x14ac:dyDescent="0.25"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</row>
    <row r="208" spans="2:18" x14ac:dyDescent="0.25"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</row>
    <row r="209" spans="2:18" x14ac:dyDescent="0.25"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</row>
    <row r="210" spans="2:18" x14ac:dyDescent="0.25"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</row>
    <row r="211" spans="2:18" x14ac:dyDescent="0.25"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</row>
    <row r="212" spans="2:18" x14ac:dyDescent="0.25"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</row>
    <row r="213" spans="2:18" x14ac:dyDescent="0.25"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</row>
    <row r="214" spans="2:18" x14ac:dyDescent="0.25"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</row>
    <row r="215" spans="2:18" x14ac:dyDescent="0.25"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</row>
    <row r="216" spans="2:18" x14ac:dyDescent="0.25"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</row>
    <row r="217" spans="2:18" x14ac:dyDescent="0.25"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</row>
    <row r="218" spans="2:18" x14ac:dyDescent="0.25"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</row>
  </sheetData>
  <sheetProtection selectLockedCells="1" selectUnlockedCells="1"/>
  <mergeCells count="6">
    <mergeCell ref="B152:D152"/>
    <mergeCell ref="B176:D176"/>
    <mergeCell ref="D201:E201"/>
    <mergeCell ref="K201:L201"/>
    <mergeCell ref="D204:E204"/>
    <mergeCell ref="K204:L204"/>
  </mergeCells>
  <pageMargins left="0.1701388888888889" right="0.27013888888888887" top="0.22013888888888888" bottom="0.2298611111111111" header="0.51180555555555551" footer="0.51180555555555551"/>
  <pageSetup scale="60" firstPageNumber="0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T219"/>
  <sheetViews>
    <sheetView topLeftCell="A184" zoomScale="89" zoomScaleNormal="89" workbookViewId="0">
      <selection activeCell="B178" sqref="B178"/>
    </sheetView>
  </sheetViews>
  <sheetFormatPr baseColWidth="10" defaultColWidth="11.44140625" defaultRowHeight="13.2" x14ac:dyDescent="0.25"/>
  <cols>
    <col min="1" max="1" width="5.5546875" style="76" customWidth="1"/>
    <col min="2" max="2" width="11.44140625" style="76" customWidth="1"/>
    <col min="3" max="3" width="13.33203125" style="76" customWidth="1"/>
    <col min="4" max="4" width="17" style="76" customWidth="1"/>
    <col min="5" max="5" width="12" style="76" customWidth="1"/>
    <col min="6" max="6" width="17.88671875" style="76" customWidth="1"/>
    <col min="7" max="7" width="20.109375" style="76" customWidth="1"/>
    <col min="8" max="8" width="11.5546875" style="76" customWidth="1"/>
    <col min="9" max="9" width="13.33203125" style="76" customWidth="1"/>
    <col min="10" max="10" width="11.5546875" style="76" customWidth="1"/>
    <col min="11" max="11" width="15.44140625" style="76" customWidth="1"/>
    <col min="12" max="12" width="11.5546875" style="76" customWidth="1"/>
    <col min="13" max="13" width="17" style="76" customWidth="1"/>
    <col min="14" max="14" width="11.5546875" style="76" customWidth="1"/>
    <col min="15" max="15" width="12" style="76" customWidth="1"/>
    <col min="16" max="16" width="14.88671875" style="76" customWidth="1"/>
    <col min="17" max="18" width="11.5546875" style="76" customWidth="1"/>
    <col min="19" max="16384" width="11.44140625" style="76"/>
  </cols>
  <sheetData>
    <row r="2" spans="1:18" ht="15.6" x14ac:dyDescent="0.3">
      <c r="F2" s="119" t="s">
        <v>97</v>
      </c>
      <c r="G2" s="120" t="s">
        <v>113</v>
      </c>
      <c r="H2" s="121"/>
      <c r="I2" s="122"/>
      <c r="J2" s="122"/>
    </row>
    <row r="3" spans="1:18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</row>
    <row r="4" spans="1:18" x14ac:dyDescent="0.25">
      <c r="A4" s="123"/>
      <c r="B4" s="124"/>
      <c r="C4" s="125" t="s">
        <v>1</v>
      </c>
      <c r="D4" s="124"/>
      <c r="E4" s="124"/>
      <c r="F4" s="124"/>
      <c r="G4" s="124"/>
      <c r="H4" s="124"/>
      <c r="I4" s="124"/>
      <c r="J4" s="123"/>
      <c r="K4" s="124"/>
      <c r="L4" s="125" t="s">
        <v>2</v>
      </c>
      <c r="M4" s="124"/>
      <c r="N4" s="124"/>
      <c r="O4" s="124"/>
      <c r="P4" s="124"/>
      <c r="Q4" s="124"/>
      <c r="R4" s="124"/>
    </row>
    <row r="5" spans="1:18" x14ac:dyDescent="0.25">
      <c r="A5" s="123"/>
      <c r="B5" s="126" t="s">
        <v>99</v>
      </c>
      <c r="C5" s="126" t="s">
        <v>100</v>
      </c>
      <c r="D5" s="126" t="s">
        <v>101</v>
      </c>
      <c r="E5" s="126" t="s">
        <v>102</v>
      </c>
      <c r="F5" s="126" t="s">
        <v>46</v>
      </c>
      <c r="G5" s="126" t="s">
        <v>103</v>
      </c>
      <c r="H5" s="126" t="s">
        <v>104</v>
      </c>
      <c r="I5" s="126" t="s">
        <v>105</v>
      </c>
      <c r="J5" s="123"/>
      <c r="K5" s="126" t="s">
        <v>99</v>
      </c>
      <c r="L5" s="126" t="s">
        <v>100</v>
      </c>
      <c r="M5" s="126" t="s">
        <v>101</v>
      </c>
      <c r="N5" s="126" t="s">
        <v>102</v>
      </c>
      <c r="O5" s="126" t="s">
        <v>46</v>
      </c>
      <c r="P5" s="126" t="s">
        <v>103</v>
      </c>
      <c r="Q5" s="126" t="s">
        <v>104</v>
      </c>
      <c r="R5" s="126" t="s">
        <v>105</v>
      </c>
    </row>
    <row r="6" spans="1:18" x14ac:dyDescent="0.25">
      <c r="A6" s="123"/>
      <c r="B6" s="127" t="str">
        <f>'CONCENTRADO SIN M.O. Y UTILIDA'!B6</f>
        <v>B-9</v>
      </c>
      <c r="C6" s="128">
        <f>SUM('SERV. PREVENTIVOS'!I10+'SIST ELECT'!G10+FRENOS!G10+LAVADOS!G10+MOTOR!G10+TRANSMISION!G10+DIFERENCIAL!G10+HOJALATERIA!G10)</f>
        <v>1600</v>
      </c>
      <c r="D6" s="128">
        <f>(0.01*'CONCENTRADO SIN M.O. Y UTILIDA'!D6)+'CONCENTRADO SIN M.O. Y UTILIDA'!D6</f>
        <v>2020</v>
      </c>
      <c r="E6" s="128">
        <v>0</v>
      </c>
      <c r="F6" s="128">
        <f>(0.01*'CONCENTRADO SIN M.O. Y UTILIDA'!F6)+'CONCENTRADO SIN M.O. Y UTILIDA'!F6</f>
        <v>0</v>
      </c>
      <c r="G6" s="128">
        <f>(0.01*'CONCENTRADO SIN M.O. Y UTILIDA'!G6)+'CONCENTRADO SIN M.O. Y UTILIDA'!G6</f>
        <v>476.72</v>
      </c>
      <c r="H6" s="128">
        <f>(0.01*'CONCENTRADO SIN M.O. Y UTILIDA'!H6)+'CONCENTRADO SIN M.O. Y UTILIDA'!H6</f>
        <v>0</v>
      </c>
      <c r="I6" s="128">
        <f t="shared" ref="I6:I24" si="0">SUM(C6:H6)</f>
        <v>4096.72</v>
      </c>
      <c r="J6" s="123"/>
      <c r="K6" s="127" t="str">
        <f>'CONCENTRADO SIN M.O. Y UTILIDA'!K6</f>
        <v>B-9</v>
      </c>
      <c r="L6" s="128">
        <f>'SERV. PREVENTIVOS'!K10+'SIST ELECT'!I10+FRENOS!I10+LAVADOS!I10+MOTOR!I10+TRANSMISION!I10+DIFERENCIAL!I10</f>
        <v>200</v>
      </c>
      <c r="M6" s="128">
        <f>(0.01*'CONCENTRADO SIN M.O. Y UTILIDA'!M6)+'CONCENTRADO SIN M.O. Y UTILIDA'!M6</f>
        <v>0</v>
      </c>
      <c r="N6" s="128">
        <v>0</v>
      </c>
      <c r="O6" s="128">
        <f>(0.01*'CONCENTRADO SIN M.O. Y UTILIDA'!O6)+'CONCENTRADO SIN M.O. Y UTILIDA'!O6</f>
        <v>6060</v>
      </c>
      <c r="P6" s="128">
        <f>(0.01*'CONCENTRADO SIN M.O. Y UTILIDA'!P6)+'CONCENTRADO SIN M.O. Y UTILIDA'!P6</f>
        <v>0</v>
      </c>
      <c r="Q6" s="128">
        <f>(0.01*'CONCENTRADO SIN M.O. Y UTILIDA'!Q6)+'CONCENTRADO SIN M.O. Y UTILIDA'!Q6</f>
        <v>0</v>
      </c>
      <c r="R6" s="128">
        <f t="shared" ref="R6:R24" si="1">SUM(L6:Q6)</f>
        <v>6260</v>
      </c>
    </row>
    <row r="7" spans="1:18" x14ac:dyDescent="0.25">
      <c r="A7" s="123"/>
      <c r="B7" s="127" t="str">
        <f>'CONCENTRADO SIN M.O. Y UTILIDA'!B7</f>
        <v>B-65</v>
      </c>
      <c r="C7" s="128">
        <f>SUM('SERV. PREVENTIVOS'!I11+'SIST ELECT'!G11+FRENOS!G11+LAVADOS!G11+MOTOR!G11+TRANSMISION!G11+DIFERENCIAL!G11+HOJALATERIA!G11)</f>
        <v>2200</v>
      </c>
      <c r="D7" s="128">
        <f>(0.01*'CONCENTRADO SIN M.O. Y UTILIDA'!D7)+'CONCENTRADO SIN M.O. Y UTILIDA'!D7</f>
        <v>3030</v>
      </c>
      <c r="E7" s="128">
        <v>0</v>
      </c>
      <c r="F7" s="128">
        <f>(0.01*'CONCENTRADO SIN M.O. Y UTILIDA'!F7)+'CONCENTRADO SIN M.O. Y UTILIDA'!F7</f>
        <v>0</v>
      </c>
      <c r="G7" s="128">
        <f>(0.01*'CONCENTRADO SIN M.O. Y UTILIDA'!G7)+'CONCENTRADO SIN M.O. Y UTILIDA'!G7</f>
        <v>0</v>
      </c>
      <c r="H7" s="128">
        <f>(0.01*'CONCENTRADO SIN M.O. Y UTILIDA'!H7)+'CONCENTRADO SIN M.O. Y UTILIDA'!H7</f>
        <v>0</v>
      </c>
      <c r="I7" s="128">
        <f t="shared" si="0"/>
        <v>5230</v>
      </c>
      <c r="J7" s="123"/>
      <c r="K7" s="127" t="str">
        <f>'CONCENTRADO SIN M.O. Y UTILIDA'!K7</f>
        <v>B-65</v>
      </c>
      <c r="L7" s="128">
        <f>'SERV. PREVENTIVOS'!K11+'SIST ELECT'!I11+FRENOS!I11+LAVADOS!I11+MOTOR!I11+TRANSMISION!I11+DIFERENCIAL!I11</f>
        <v>200</v>
      </c>
      <c r="M7" s="128">
        <f>(0.01*'CONCENTRADO SIN M.O. Y UTILIDA'!M7)+'CONCENTRADO SIN M.O. Y UTILIDA'!M7</f>
        <v>0</v>
      </c>
      <c r="N7" s="128">
        <v>0</v>
      </c>
      <c r="O7" s="128">
        <f>(0.01*'CONCENTRADO SIN M.O. Y UTILIDA'!O7)+'CONCENTRADO SIN M.O. Y UTILIDA'!O7</f>
        <v>6060</v>
      </c>
      <c r="P7" s="128">
        <f>(0.01*'CONCENTRADO SIN M.O. Y UTILIDA'!P7)+'CONCENTRADO SIN M.O. Y UTILIDA'!P7</f>
        <v>0</v>
      </c>
      <c r="Q7" s="128">
        <f>(0.01*'CONCENTRADO SIN M.O. Y UTILIDA'!Q7)+'CONCENTRADO SIN M.O. Y UTILIDA'!Q7</f>
        <v>0</v>
      </c>
      <c r="R7" s="128">
        <f t="shared" si="1"/>
        <v>6260</v>
      </c>
    </row>
    <row r="8" spans="1:18" x14ac:dyDescent="0.25">
      <c r="A8" s="123"/>
      <c r="B8" s="127" t="str">
        <f>'CONCENTRADO SIN M.O. Y UTILIDA'!B8</f>
        <v>B-357</v>
      </c>
      <c r="C8" s="128">
        <f>SUM('SERV. PREVENTIVOS'!I12+'SIST ELECT'!G12+FRENOS!G12+LAVADOS!G12+MOTOR!G12+TRANSMISION!G12+DIFERENCIAL!G12+HOJALATERIA!G12)</f>
        <v>1200</v>
      </c>
      <c r="D8" s="128">
        <f>(0.01*'CONCENTRADO SIN M.O. Y UTILIDA'!D8)+'CONCENTRADO SIN M.O. Y UTILIDA'!D8</f>
        <v>2020</v>
      </c>
      <c r="E8" s="128">
        <v>1000</v>
      </c>
      <c r="F8" s="128">
        <f>(0.01*'CONCENTRADO SIN M.O. Y UTILIDA'!F8)+'CONCENTRADO SIN M.O. Y UTILIDA'!F8</f>
        <v>0</v>
      </c>
      <c r="G8" s="128">
        <f>(0.01*'CONCENTRADO SIN M.O. Y UTILIDA'!G8)+'CONCENTRADO SIN M.O. Y UTILIDA'!G8</f>
        <v>0</v>
      </c>
      <c r="H8" s="128">
        <f>(0.01*'CONCENTRADO SIN M.O. Y UTILIDA'!H8)+'CONCENTRADO SIN M.O. Y UTILIDA'!H8</f>
        <v>0</v>
      </c>
      <c r="I8" s="128">
        <f t="shared" si="0"/>
        <v>4220</v>
      </c>
      <c r="J8" s="123"/>
      <c r="K8" s="127" t="str">
        <f>'CONCENTRADO SIN M.O. Y UTILIDA'!K8</f>
        <v>B-357</v>
      </c>
      <c r="L8" s="128">
        <f>'SERV. PREVENTIVOS'!K12+'SIST ELECT'!I12+FRENOS!I12+LAVADOS!I12+MOTOR!I12+TRANSMISION!I12+DIFERENCIAL!I12</f>
        <v>200</v>
      </c>
      <c r="M8" s="128">
        <f>(0.01*'CONCENTRADO SIN M.O. Y UTILIDA'!M8)+'CONCENTRADO SIN M.O. Y UTILIDA'!M8</f>
        <v>0</v>
      </c>
      <c r="N8" s="128">
        <v>0</v>
      </c>
      <c r="O8" s="128">
        <f>(0.01*'CONCENTRADO SIN M.O. Y UTILIDA'!O8)+'CONCENTRADO SIN M.O. Y UTILIDA'!O8</f>
        <v>6060</v>
      </c>
      <c r="P8" s="128">
        <f>(0.01*'CONCENTRADO SIN M.O. Y UTILIDA'!P8)+'CONCENTRADO SIN M.O. Y UTILIDA'!P8</f>
        <v>0</v>
      </c>
      <c r="Q8" s="128">
        <f>(0.01*'CONCENTRADO SIN M.O. Y UTILIDA'!Q8)+'CONCENTRADO SIN M.O. Y UTILIDA'!Q8</f>
        <v>0</v>
      </c>
      <c r="R8" s="128">
        <f t="shared" si="1"/>
        <v>6260</v>
      </c>
    </row>
    <row r="9" spans="1:18" x14ac:dyDescent="0.25">
      <c r="A9" s="123"/>
      <c r="B9" s="127" t="str">
        <f>'CONCENTRADO SIN M.O. Y UTILIDA'!B9</f>
        <v>B-7</v>
      </c>
      <c r="C9" s="128">
        <f>SUM('SERV. PREVENTIVOS'!I13+'SIST ELECT'!G13+FRENOS!G13+LAVADOS!G13+MOTOR!G13+TRANSMISION!G13+DIFERENCIAL!G13+HOJALATERIA!G13)</f>
        <v>2200</v>
      </c>
      <c r="D9" s="128">
        <f>(0.01*'CONCENTRADO SIN M.O. Y UTILIDA'!D9)+'CONCENTRADO SIN M.O. Y UTILIDA'!D9</f>
        <v>3030</v>
      </c>
      <c r="E9" s="128">
        <v>0</v>
      </c>
      <c r="F9" s="128">
        <f>(0.01*'CONCENTRADO SIN M.O. Y UTILIDA'!F9)+'CONCENTRADO SIN M.O. Y UTILIDA'!F9</f>
        <v>0</v>
      </c>
      <c r="G9" s="128">
        <f>(0.01*'CONCENTRADO SIN M.O. Y UTILIDA'!G9)+'CONCENTRADO SIN M.O. Y UTILIDA'!G9</f>
        <v>0</v>
      </c>
      <c r="H9" s="128">
        <f>(0.01*'CONCENTRADO SIN M.O. Y UTILIDA'!H9)+'CONCENTRADO SIN M.O. Y UTILIDA'!H9</f>
        <v>0</v>
      </c>
      <c r="I9" s="128">
        <f t="shared" si="0"/>
        <v>5230</v>
      </c>
      <c r="J9" s="123"/>
      <c r="K9" s="127" t="str">
        <f>'CONCENTRADO SIN M.O. Y UTILIDA'!K9</f>
        <v>B-7</v>
      </c>
      <c r="L9" s="128">
        <f>'SERV. PREVENTIVOS'!K13+'SIST ELECT'!I13+FRENOS!I13+LAVADOS!I13+MOTOR!I13+TRANSMISION!I13+DIFERENCIAL!I13</f>
        <v>200</v>
      </c>
      <c r="M9" s="128">
        <f>(0.01*'CONCENTRADO SIN M.O. Y UTILIDA'!M9)+'CONCENTRADO SIN M.O. Y UTILIDA'!M9</f>
        <v>0</v>
      </c>
      <c r="N9" s="128">
        <v>4000</v>
      </c>
      <c r="O9" s="128">
        <f>(0.01*'CONCENTRADO SIN M.O. Y UTILIDA'!O9)+'CONCENTRADO SIN M.O. Y UTILIDA'!O9</f>
        <v>0</v>
      </c>
      <c r="P9" s="128">
        <f>(0.01*'CONCENTRADO SIN M.O. Y UTILIDA'!P9)+'CONCENTRADO SIN M.O. Y UTILIDA'!P9</f>
        <v>0</v>
      </c>
      <c r="Q9" s="128">
        <f>(0.01*'CONCENTRADO SIN M.O. Y UTILIDA'!Q9)+'CONCENTRADO SIN M.O. Y UTILIDA'!Q9</f>
        <v>0</v>
      </c>
      <c r="R9" s="128">
        <f t="shared" si="1"/>
        <v>4200</v>
      </c>
    </row>
    <row r="10" spans="1:18" x14ac:dyDescent="0.25">
      <c r="A10" s="123"/>
      <c r="B10" s="127" t="str">
        <f>'CONCENTRADO SIN M.O. Y UTILIDA'!B10</f>
        <v>B-15</v>
      </c>
      <c r="C10" s="128">
        <f>'SERV. PREVENTIVOS'!U14+'SIST ELECT'!S14+FRENOS!S14+LAVADOS!S14+MOTOR!S14+TRANSMISION!S14+DIFERENCIAL!S14</f>
        <v>2200</v>
      </c>
      <c r="D10" s="128">
        <f>(0.01*'CONCENTRADO SIN M.O. Y UTILIDA'!D10)+'CONCENTRADO SIN M.O. Y UTILIDA'!D10</f>
        <v>3030</v>
      </c>
      <c r="E10" s="128">
        <v>0</v>
      </c>
      <c r="F10" s="128">
        <f>(0.01*'CONCENTRADO SIN M.O. Y UTILIDA'!F10)+'CONCENTRADO SIN M.O. Y UTILIDA'!F10</f>
        <v>0</v>
      </c>
      <c r="G10" s="128">
        <f>(0.01*'CONCENTRADO SIN M.O. Y UTILIDA'!G10)+'CONCENTRADO SIN M.O. Y UTILIDA'!G10</f>
        <v>1515</v>
      </c>
      <c r="H10" s="128">
        <f>(0.01*'CONCENTRADO SIN M.O. Y UTILIDA'!H10)+'CONCENTRADO SIN M.O. Y UTILIDA'!H10</f>
        <v>0</v>
      </c>
      <c r="I10" s="128">
        <f t="shared" si="0"/>
        <v>6745</v>
      </c>
      <c r="J10" s="123"/>
      <c r="K10" s="127" t="str">
        <f>'CONCENTRADO SIN M.O. Y UTILIDA'!K10</f>
        <v>B-15</v>
      </c>
      <c r="L10" s="128">
        <f>'SERV. PREVENTIVOS'!K14+'SIST ELECT'!I14+FRENOS!I14+LAVADOS!I14+MOTOR!I14+TRANSMISION!I14+DIFERENCIAL!I14</f>
        <v>1000</v>
      </c>
      <c r="M10" s="128">
        <f>(0.01*'CONCENTRADO SIN M.O. Y UTILIDA'!M10)+'CONCENTRADO SIN M.O. Y UTILIDA'!M10</f>
        <v>1262.5</v>
      </c>
      <c r="N10" s="128">
        <v>1000</v>
      </c>
      <c r="O10" s="128">
        <f>(0.01*'CONCENTRADO SIN M.O. Y UTILIDA'!O10)+'CONCENTRADO SIN M.O. Y UTILIDA'!O10</f>
        <v>0</v>
      </c>
      <c r="P10" s="128">
        <f>(0.01*'CONCENTRADO SIN M.O. Y UTILIDA'!P10)+'CONCENTRADO SIN M.O. Y UTILIDA'!P10</f>
        <v>0</v>
      </c>
      <c r="Q10" s="128">
        <f>(0.01*'CONCENTRADO SIN M.O. Y UTILIDA'!Q10)+'CONCENTRADO SIN M.O. Y UTILIDA'!Q10</f>
        <v>0</v>
      </c>
      <c r="R10" s="128">
        <f t="shared" si="1"/>
        <v>3262.5</v>
      </c>
    </row>
    <row r="11" spans="1:18" x14ac:dyDescent="0.25">
      <c r="A11" s="123"/>
      <c r="B11" s="127" t="str">
        <f>'CONCENTRADO SIN M.O. Y UTILIDA'!B11</f>
        <v>B-541</v>
      </c>
      <c r="C11" s="128">
        <f>SUM('SERV. PREVENTIVOS'!I15+'SIST ELECT'!G15+FRENOS!G15+LAVADOS!G15+MOTOR!G15+TRANSMISION!G15+DIFERENCIAL!G15+HOJALATERIA!G15)</f>
        <v>2000</v>
      </c>
      <c r="D11" s="128">
        <f>(0.01*'CONCENTRADO SIN M.O. Y UTILIDA'!D11)+'CONCENTRADO SIN M.O. Y UTILIDA'!D11</f>
        <v>3282.5</v>
      </c>
      <c r="E11" s="128">
        <v>0</v>
      </c>
      <c r="F11" s="128">
        <f>(0.01*'CONCENTRADO SIN M.O. Y UTILIDA'!F11)+'CONCENTRADO SIN M.O. Y UTILIDA'!F11</f>
        <v>0</v>
      </c>
      <c r="G11" s="128">
        <f>(0.01*'CONCENTRADO SIN M.O. Y UTILIDA'!G11)+'CONCENTRADO SIN M.O. Y UTILIDA'!G11</f>
        <v>0</v>
      </c>
      <c r="H11" s="128">
        <f>(0.01*'CONCENTRADO SIN M.O. Y UTILIDA'!H11)+'CONCENTRADO SIN M.O. Y UTILIDA'!H11</f>
        <v>0</v>
      </c>
      <c r="I11" s="128">
        <f t="shared" si="0"/>
        <v>5282.5</v>
      </c>
      <c r="J11" s="123"/>
      <c r="K11" s="127" t="str">
        <f>'CONCENTRADO SIN M.O. Y UTILIDA'!K11</f>
        <v>B-541</v>
      </c>
      <c r="L11" s="128">
        <f>'SERV. PREVENTIVOS'!K15+'SIST ELECT'!I15+FRENOS!I15+LAVADOS!I15+MOTOR!I15+TRANSMISION!I15+DIFERENCIAL!I15</f>
        <v>200</v>
      </c>
      <c r="M11" s="128">
        <f>(0.01*'CONCENTRADO SIN M.O. Y UTILIDA'!M11)+'CONCENTRADO SIN M.O. Y UTILIDA'!M11</f>
        <v>0</v>
      </c>
      <c r="N11" s="128">
        <v>4000</v>
      </c>
      <c r="O11" s="128">
        <f>(0.01*'CONCENTRADO SIN M.O. Y UTILIDA'!O11)+'CONCENTRADO SIN M.O. Y UTILIDA'!O11</f>
        <v>0</v>
      </c>
      <c r="P11" s="128">
        <f>(0.01*'CONCENTRADO SIN M.O. Y UTILIDA'!P11)+'CONCENTRADO SIN M.O. Y UTILIDA'!P11</f>
        <v>0</v>
      </c>
      <c r="Q11" s="128">
        <f>(0.01*'CONCENTRADO SIN M.O. Y UTILIDA'!Q11)+'CONCENTRADO SIN M.O. Y UTILIDA'!Q11</f>
        <v>0</v>
      </c>
      <c r="R11" s="128">
        <f t="shared" si="1"/>
        <v>4200</v>
      </c>
    </row>
    <row r="12" spans="1:18" x14ac:dyDescent="0.25">
      <c r="A12" s="123"/>
      <c r="B12" s="127" t="str">
        <f>'CONCENTRADO SIN M.O. Y UTILIDA'!B12</f>
        <v>B-479</v>
      </c>
      <c r="C12" s="128">
        <f>SUM('SERV. PREVENTIVOS'!I16+'SIST ELECT'!G16+FRENOS!G16+LAVADOS!G16+MOTOR!G16+TRANSMISION!G16+DIFERENCIAL!G16+HOJALATERIA!G16)</f>
        <v>2200</v>
      </c>
      <c r="D12" s="128">
        <f>(0.01*'CONCENTRADO SIN M.O. Y UTILIDA'!D12)+'CONCENTRADO SIN M.O. Y UTILIDA'!D12</f>
        <v>3030</v>
      </c>
      <c r="E12" s="128">
        <v>0</v>
      </c>
      <c r="F12" s="128">
        <f>(0.01*'CONCENTRADO SIN M.O. Y UTILIDA'!F12)+'CONCENTRADO SIN M.O. Y UTILIDA'!F12</f>
        <v>0</v>
      </c>
      <c r="G12" s="128">
        <f>(0.01*'CONCENTRADO SIN M.O. Y UTILIDA'!G12)+'CONCENTRADO SIN M.O. Y UTILIDA'!G12</f>
        <v>0</v>
      </c>
      <c r="H12" s="128">
        <f>(0.01*'CONCENTRADO SIN M.O. Y UTILIDA'!H12)+'CONCENTRADO SIN M.O. Y UTILIDA'!H12</f>
        <v>0</v>
      </c>
      <c r="I12" s="128">
        <f t="shared" si="0"/>
        <v>5230</v>
      </c>
      <c r="J12" s="123"/>
      <c r="K12" s="127" t="str">
        <f>'CONCENTRADO SIN M.O. Y UTILIDA'!K12</f>
        <v>B-479</v>
      </c>
      <c r="L12" s="128">
        <f>'SERV. PREVENTIVOS'!K16+'SIST ELECT'!I16+FRENOS!I16+LAVADOS!I16+MOTOR!I16+TRANSMISION!I16+DIFERENCIAL!I16</f>
        <v>1000</v>
      </c>
      <c r="M12" s="128">
        <f>(0.01*'CONCENTRADO SIN M.O. Y UTILIDA'!M12)+'CONCENTRADO SIN M.O. Y UTILIDA'!M12</f>
        <v>1262.5</v>
      </c>
      <c r="N12" s="128">
        <v>1500</v>
      </c>
      <c r="O12" s="128">
        <f>(0.01*'CONCENTRADO SIN M.O. Y UTILIDA'!O12)+'CONCENTRADO SIN M.O. Y UTILIDA'!O12</f>
        <v>0</v>
      </c>
      <c r="P12" s="128">
        <f>(0.01*'CONCENTRADO SIN M.O. Y UTILIDA'!P12)+'CONCENTRADO SIN M.O. Y UTILIDA'!P12</f>
        <v>0</v>
      </c>
      <c r="Q12" s="128">
        <f>(0.01*'CONCENTRADO SIN M.O. Y UTILIDA'!Q12)+'CONCENTRADO SIN M.O. Y UTILIDA'!Q12</f>
        <v>0</v>
      </c>
      <c r="R12" s="128">
        <f t="shared" si="1"/>
        <v>3762.5</v>
      </c>
    </row>
    <row r="13" spans="1:18" x14ac:dyDescent="0.25">
      <c r="A13" s="123"/>
      <c r="B13" s="127" t="str">
        <f>'CONCENTRADO SIN M.O. Y UTILIDA'!B13</f>
        <v>B-382</v>
      </c>
      <c r="C13" s="128">
        <f>SUM('SERV. PREVENTIVOS'!I17+'SIST ELECT'!G17+FRENOS!G17+LAVADOS!G17+MOTOR!G17+TRANSMISION!G17+DIFERENCIAL!G17+HOJALATERIA!G17)</f>
        <v>1500</v>
      </c>
      <c r="D13" s="128">
        <f>(0.01*'CONCENTRADO SIN M.O. Y UTILIDA'!D13)+'CONCENTRADO SIN M.O. Y UTILIDA'!D13</f>
        <v>1212</v>
      </c>
      <c r="E13" s="128">
        <v>0</v>
      </c>
      <c r="F13" s="128">
        <f>(0.01*'CONCENTRADO SIN M.O. Y UTILIDA'!F13)+'CONCENTRADO SIN M.O. Y UTILIDA'!F13</f>
        <v>0</v>
      </c>
      <c r="G13" s="128">
        <f>(0.01*'CONCENTRADO SIN M.O. Y UTILIDA'!G13)+'CONCENTRADO SIN M.O. Y UTILIDA'!G13</f>
        <v>0</v>
      </c>
      <c r="H13" s="128">
        <f>(0.01*'CONCENTRADO SIN M.O. Y UTILIDA'!H13)+'CONCENTRADO SIN M.O. Y UTILIDA'!H13</f>
        <v>0</v>
      </c>
      <c r="I13" s="128">
        <f t="shared" si="0"/>
        <v>2712</v>
      </c>
      <c r="J13" s="123"/>
      <c r="K13" s="127" t="str">
        <f>'CONCENTRADO SIN M.O. Y UTILIDA'!K13</f>
        <v>B-382</v>
      </c>
      <c r="L13" s="128">
        <f>'SERV. PREVENTIVOS'!K17+'SIST ELECT'!I17+FRENOS!I17+LAVADOS!I17+MOTOR!I17+TRANSMISION!I17+DIFERENCIAL!I17</f>
        <v>200</v>
      </c>
      <c r="M13" s="128">
        <f>(0.01*'CONCENTRADO SIN M.O. Y UTILIDA'!M13)+'CONCENTRADO SIN M.O. Y UTILIDA'!M13</f>
        <v>0</v>
      </c>
      <c r="N13" s="128">
        <v>0</v>
      </c>
      <c r="O13" s="128">
        <f>(0.01*'CONCENTRADO SIN M.O. Y UTILIDA'!O13)+'CONCENTRADO SIN M.O. Y UTILIDA'!O13</f>
        <v>6060</v>
      </c>
      <c r="P13" s="128">
        <f>(0.01*'CONCENTRADO SIN M.O. Y UTILIDA'!P13)+'CONCENTRADO SIN M.O. Y UTILIDA'!P13</f>
        <v>0</v>
      </c>
      <c r="Q13" s="128">
        <f>(0.01*'CONCENTRADO SIN M.O. Y UTILIDA'!Q13)+'CONCENTRADO SIN M.O. Y UTILIDA'!Q13</f>
        <v>0</v>
      </c>
      <c r="R13" s="128">
        <f t="shared" si="1"/>
        <v>6260</v>
      </c>
    </row>
    <row r="14" spans="1:18" x14ac:dyDescent="0.25">
      <c r="A14" s="123"/>
      <c r="B14" s="127" t="str">
        <f>'CONCENTRADO SIN M.O. Y UTILIDA'!B14</f>
        <v>A-37</v>
      </c>
      <c r="C14" s="128">
        <f>SUM('SERV. PREVENTIVOS'!I18+'SIST ELECT'!G18+FRENOS!G18+LAVADOS!G18+MOTOR!G18+TRANSMISION!G18+DIFERENCIAL!G18+HOJALATERIA!G18)</f>
        <v>1000</v>
      </c>
      <c r="D14" s="128">
        <f>(0.01*'CONCENTRADO SIN M.O. Y UTILIDA'!D14)+'CONCENTRADO SIN M.O. Y UTILIDA'!D14</f>
        <v>909</v>
      </c>
      <c r="E14" s="128">
        <v>3000</v>
      </c>
      <c r="F14" s="128">
        <f>(0.01*'CONCENTRADO SIN M.O. Y UTILIDA'!F14)+'CONCENTRADO SIN M.O. Y UTILIDA'!F14</f>
        <v>0</v>
      </c>
      <c r="G14" s="128">
        <f>(0.01*'CONCENTRADO SIN M.O. Y UTILIDA'!G14)+'CONCENTRADO SIN M.O. Y UTILIDA'!G14</f>
        <v>0</v>
      </c>
      <c r="H14" s="128">
        <f>(0.01*'CONCENTRADO SIN M.O. Y UTILIDA'!H14)+'CONCENTRADO SIN M.O. Y UTILIDA'!H14</f>
        <v>0</v>
      </c>
      <c r="I14" s="128">
        <f t="shared" si="0"/>
        <v>4909</v>
      </c>
      <c r="J14" s="123"/>
      <c r="K14" s="127" t="str">
        <f>'CONCENTRADO SIN M.O. Y UTILIDA'!K14</f>
        <v>A-37</v>
      </c>
      <c r="L14" s="128">
        <f>'SERV. PREVENTIVOS'!K18+'SIST ELECT'!I18+FRENOS!I18+LAVADOS!I18+MOTOR!I18+TRANSMISION!I18+DIFERENCIAL!I18</f>
        <v>200</v>
      </c>
      <c r="M14" s="128">
        <f>(0.01*'CONCENTRADO SIN M.O. Y UTILIDA'!M14)+'CONCENTRADO SIN M.O. Y UTILIDA'!M14</f>
        <v>0</v>
      </c>
      <c r="N14" s="128">
        <v>1500</v>
      </c>
      <c r="O14" s="128">
        <f>(0.01*'CONCENTRADO SIN M.O. Y UTILIDA'!O14)+'CONCENTRADO SIN M.O. Y UTILIDA'!O14</f>
        <v>0</v>
      </c>
      <c r="P14" s="128">
        <f>(0.01*'CONCENTRADO SIN M.O. Y UTILIDA'!P14)+'CONCENTRADO SIN M.O. Y UTILIDA'!P14</f>
        <v>0</v>
      </c>
      <c r="Q14" s="128">
        <f>(0.01*'CONCENTRADO SIN M.O. Y UTILIDA'!Q14)+'CONCENTRADO SIN M.O. Y UTILIDA'!Q14</f>
        <v>1.01</v>
      </c>
      <c r="R14" s="128">
        <f t="shared" si="1"/>
        <v>1701.01</v>
      </c>
    </row>
    <row r="15" spans="1:18" x14ac:dyDescent="0.25">
      <c r="A15" s="123"/>
      <c r="B15" s="127" t="str">
        <f>'CONCENTRADO SIN M.O. Y UTILIDA'!B15</f>
        <v>Q-67</v>
      </c>
      <c r="C15" s="128">
        <f>SUM('SERV. PREVENTIVOS'!I19+'SIST ELECT'!G19+FRENOS!G19+LAVADOS!G19+MOTOR!G19+TRANSMISION!G19+DIFERENCIAL!G19+HOJALATERIA!G19)</f>
        <v>5000</v>
      </c>
      <c r="D15" s="128">
        <f>(0.01*'CONCENTRADO SIN M.O. Y UTILIDA'!D15)+'CONCENTRADO SIN M.O. Y UTILIDA'!D15</f>
        <v>5411.58</v>
      </c>
      <c r="E15" s="128">
        <v>0</v>
      </c>
      <c r="F15" s="128">
        <f>(0.01*'CONCENTRADO SIN M.O. Y UTILIDA'!F15)+'CONCENTRADO SIN M.O. Y UTILIDA'!F15</f>
        <v>0</v>
      </c>
      <c r="G15" s="128">
        <f>(0.01*'CONCENTRADO SIN M.O. Y UTILIDA'!G15)+'CONCENTRADO SIN M.O. Y UTILIDA'!G15</f>
        <v>0</v>
      </c>
      <c r="H15" s="128">
        <f>(0.01*'CONCENTRADO SIN M.O. Y UTILIDA'!H15)+'CONCENTRADO SIN M.O. Y UTILIDA'!H15</f>
        <v>0</v>
      </c>
      <c r="I15" s="128">
        <f t="shared" si="0"/>
        <v>10411.58</v>
      </c>
      <c r="J15" s="123"/>
      <c r="K15" s="127" t="str">
        <f>'CONCENTRADO SIN M.O. Y UTILIDA'!K15</f>
        <v>Q-67</v>
      </c>
      <c r="L15" s="128">
        <f>'SERV. PREVENTIVOS'!K19+'SIST ELECT'!I19+FRENOS!I19+LAVADOS!I19+MOTOR!I19+TRANSMISION!I19+DIFERENCIAL!I19</f>
        <v>200</v>
      </c>
      <c r="M15" s="128">
        <f>(0.01*'CONCENTRADO SIN M.O. Y UTILIDA'!M15)+'CONCENTRADO SIN M.O. Y UTILIDA'!M15</f>
        <v>0</v>
      </c>
      <c r="N15" s="128">
        <v>2500</v>
      </c>
      <c r="O15" s="128">
        <f>(0.01*'CONCENTRADO SIN M.O. Y UTILIDA'!O15)+'CONCENTRADO SIN M.O. Y UTILIDA'!O15</f>
        <v>0</v>
      </c>
      <c r="P15" s="128">
        <f>(0.01*'CONCENTRADO SIN M.O. Y UTILIDA'!P15)+'CONCENTRADO SIN M.O. Y UTILIDA'!P15</f>
        <v>0</v>
      </c>
      <c r="Q15" s="128">
        <f>(0.01*'CONCENTRADO SIN M.O. Y UTILIDA'!Q15)+'CONCENTRADO SIN M.O. Y UTILIDA'!Q15</f>
        <v>0</v>
      </c>
      <c r="R15" s="128">
        <f t="shared" si="1"/>
        <v>2700</v>
      </c>
    </row>
    <row r="16" spans="1:18" x14ac:dyDescent="0.25">
      <c r="A16" s="123"/>
      <c r="B16" s="127" t="str">
        <f>'CONCENTRADO SIN M.O. Y UTILIDA'!B16</f>
        <v>Q-23</v>
      </c>
      <c r="C16" s="128">
        <f>SUM('SERV. PREVENTIVOS'!I20+'SIST ELECT'!G20+FRENOS!G20+LAVADOS!G20+MOTOR!G20+TRANSMISION!G20+DIFERENCIAL!G20+HOJALATERIA!G20)</f>
        <v>4200</v>
      </c>
      <c r="D16" s="128">
        <f>(0.01*'CONCENTRADO SIN M.O. Y UTILIDA'!D16)+'CONCENTRADO SIN M.O. Y UTILIDA'!D16</f>
        <v>4545</v>
      </c>
      <c r="E16" s="128">
        <v>0</v>
      </c>
      <c r="F16" s="128">
        <f>(0.01*'CONCENTRADO SIN M.O. Y UTILIDA'!F16)+'CONCENTRADO SIN M.O. Y UTILIDA'!F16</f>
        <v>0</v>
      </c>
      <c r="G16" s="128">
        <f>(0.01*'CONCENTRADO SIN M.O. Y UTILIDA'!G16)+'CONCENTRADO SIN M.O. Y UTILIDA'!G16</f>
        <v>0</v>
      </c>
      <c r="H16" s="128">
        <f>(0.01*'CONCENTRADO SIN M.O. Y UTILIDA'!H16)+'CONCENTRADO SIN M.O. Y UTILIDA'!H16</f>
        <v>0</v>
      </c>
      <c r="I16" s="128">
        <f t="shared" si="0"/>
        <v>8745</v>
      </c>
      <c r="J16" s="123"/>
      <c r="K16" s="127" t="str">
        <f>'CONCENTRADO SIN M.O. Y UTILIDA'!K16</f>
        <v>Q-23</v>
      </c>
      <c r="L16" s="128">
        <f>'SERV. PREVENTIVOS'!K20+'SIST ELECT'!I20+FRENOS!I20+LAVADOS!I20+MOTOR!I20+TRANSMISION!I20+DIFERENCIAL!I20</f>
        <v>200</v>
      </c>
      <c r="M16" s="128">
        <f>(0.01*'CONCENTRADO SIN M.O. Y UTILIDA'!M16)+'CONCENTRADO SIN M.O. Y UTILIDA'!M16</f>
        <v>0</v>
      </c>
      <c r="N16" s="128">
        <v>0</v>
      </c>
      <c r="O16" s="128">
        <f>(0.01*'CONCENTRADO SIN M.O. Y UTILIDA'!O16)+'CONCENTRADO SIN M.O. Y UTILIDA'!O16</f>
        <v>2020</v>
      </c>
      <c r="P16" s="128">
        <f>(0.01*'CONCENTRADO SIN M.O. Y UTILIDA'!P16)+'CONCENTRADO SIN M.O. Y UTILIDA'!P16</f>
        <v>0</v>
      </c>
      <c r="Q16" s="128">
        <f>(0.01*'CONCENTRADO SIN M.O. Y UTILIDA'!Q16)+'CONCENTRADO SIN M.O. Y UTILIDA'!Q16</f>
        <v>0</v>
      </c>
      <c r="R16" s="128">
        <f t="shared" si="1"/>
        <v>2220</v>
      </c>
    </row>
    <row r="17" spans="1:18" x14ac:dyDescent="0.25">
      <c r="A17" s="123"/>
      <c r="B17" s="127" t="str">
        <f>'CONCENTRADO SIN M.O. Y UTILIDA'!B17</f>
        <v>Q-98</v>
      </c>
      <c r="C17" s="128">
        <f>SUM('SERV. PREVENTIVOS'!I21+'SIST ELECT'!G21+FRENOS!G21+LAVADOS!G21+MOTOR!G21+TRANSMISION!G21+DIFERENCIAL!G21+HOJALATERIA!G21)</f>
        <v>200</v>
      </c>
      <c r="D17" s="128">
        <f>(0.01*'CONCENTRADO SIN M.O. Y UTILIDA'!D17)+'CONCENTRADO SIN M.O. Y UTILIDA'!D17</f>
        <v>0</v>
      </c>
      <c r="E17" s="128">
        <v>2500</v>
      </c>
      <c r="F17" s="128">
        <f>(0.01*'CONCENTRADO SIN M.O. Y UTILIDA'!F17)+'CONCENTRADO SIN M.O. Y UTILIDA'!F17</f>
        <v>0</v>
      </c>
      <c r="G17" s="128">
        <f>(0.01*'CONCENTRADO SIN M.O. Y UTILIDA'!G17)+'CONCENTRADO SIN M.O. Y UTILIDA'!G17</f>
        <v>0</v>
      </c>
      <c r="H17" s="128">
        <f>(0.01*'CONCENTRADO SIN M.O. Y UTILIDA'!H17)+'CONCENTRADO SIN M.O. Y UTILIDA'!H17</f>
        <v>0</v>
      </c>
      <c r="I17" s="128">
        <f t="shared" si="0"/>
        <v>2700</v>
      </c>
      <c r="J17" s="123"/>
      <c r="K17" s="127" t="str">
        <f>'CONCENTRADO SIN M.O. Y UTILIDA'!K17</f>
        <v>Q-98</v>
      </c>
      <c r="L17" s="128">
        <f>'SERV. PREVENTIVOS'!K21+'SIST ELECT'!I21+FRENOS!I21+LAVADOS!I21+MOTOR!I21+TRANSMISION!I21+DIFERENCIAL!I21</f>
        <v>3200</v>
      </c>
      <c r="M17" s="128">
        <f>(0.01*'CONCENTRADO SIN M.O. Y UTILIDA'!M17)+'CONCENTRADO SIN M.O. Y UTILIDA'!M17</f>
        <v>5353</v>
      </c>
      <c r="N17" s="128">
        <v>0</v>
      </c>
      <c r="O17" s="128">
        <f>(0.01*'CONCENTRADO SIN M.O. Y UTILIDA'!O17)+'CONCENTRADO SIN M.O. Y UTILIDA'!O17</f>
        <v>0</v>
      </c>
      <c r="P17" s="128">
        <f>(0.01*'CONCENTRADO SIN M.O. Y UTILIDA'!P17)+'CONCENTRADO SIN M.O. Y UTILIDA'!P17</f>
        <v>0</v>
      </c>
      <c r="Q17" s="128">
        <f>(0.01*'CONCENTRADO SIN M.O. Y UTILIDA'!Q17)+'CONCENTRADO SIN M.O. Y UTILIDA'!Q17</f>
        <v>0</v>
      </c>
      <c r="R17" s="128">
        <f t="shared" si="1"/>
        <v>8553</v>
      </c>
    </row>
    <row r="18" spans="1:18" x14ac:dyDescent="0.25">
      <c r="A18" s="123"/>
      <c r="B18" s="127" t="str">
        <f>'CONCENTRADO SIN M.O. Y UTILIDA'!B18</f>
        <v>Q-664</v>
      </c>
      <c r="C18" s="128">
        <f>SUM('SERV. PREVENTIVOS'!I22+'SIST ELECT'!G22+FRENOS!G22+LAVADOS!G22+MOTOR!G22+TRANSMISION!G22+DIFERENCIAL!G22+HOJALATERIA!G22)</f>
        <v>200</v>
      </c>
      <c r="D18" s="128">
        <f>(0.01*'CONCENTRADO SIN M.O. Y UTILIDA'!D18)+'CONCENTRADO SIN M.O. Y UTILIDA'!D18</f>
        <v>0</v>
      </c>
      <c r="E18" s="128">
        <v>2500</v>
      </c>
      <c r="F18" s="128">
        <f>(0.01*'CONCENTRADO SIN M.O. Y UTILIDA'!F18)+'CONCENTRADO SIN M.O. Y UTILIDA'!F18</f>
        <v>0</v>
      </c>
      <c r="G18" s="128">
        <f>(0.01*'CONCENTRADO SIN M.O. Y UTILIDA'!G18)+'CONCENTRADO SIN M.O. Y UTILIDA'!G18</f>
        <v>0</v>
      </c>
      <c r="H18" s="128">
        <f>(0.01*'CONCENTRADO SIN M.O. Y UTILIDA'!H18)+'CONCENTRADO SIN M.O. Y UTILIDA'!H18</f>
        <v>0</v>
      </c>
      <c r="I18" s="128">
        <f t="shared" si="0"/>
        <v>2700</v>
      </c>
      <c r="J18" s="123"/>
      <c r="K18" s="127" t="str">
        <f>'CONCENTRADO SIN M.O. Y UTILIDA'!K18</f>
        <v>Q-664</v>
      </c>
      <c r="L18" s="128">
        <f>'SERV. PREVENTIVOS'!K22+'SIST ELECT'!I22+FRENOS!I22+LAVADOS!I22+MOTOR!I22+TRANSMISION!I22+DIFERENCIAL!I22</f>
        <v>4200</v>
      </c>
      <c r="M18" s="128">
        <f>(0.01*'CONCENTRADO SIN M.O. Y UTILIDA'!M18)+'CONCENTRADO SIN M.O. Y UTILIDA'!M18</f>
        <v>4545</v>
      </c>
      <c r="N18" s="128">
        <v>0</v>
      </c>
      <c r="O18" s="128">
        <f>(0.01*'CONCENTRADO SIN M.O. Y UTILIDA'!O18)+'CONCENTRADO SIN M.O. Y UTILIDA'!O18</f>
        <v>0</v>
      </c>
      <c r="P18" s="128">
        <f>(0.01*'CONCENTRADO SIN M.O. Y UTILIDA'!P18)+'CONCENTRADO SIN M.O. Y UTILIDA'!P18</f>
        <v>0</v>
      </c>
      <c r="Q18" s="128">
        <f>(0.01*'CONCENTRADO SIN M.O. Y UTILIDA'!Q18)+'CONCENTRADO SIN M.O. Y UTILIDA'!Q18</f>
        <v>1.01</v>
      </c>
      <c r="R18" s="128">
        <f t="shared" si="1"/>
        <v>8746.01</v>
      </c>
    </row>
    <row r="19" spans="1:18" x14ac:dyDescent="0.25">
      <c r="A19" s="123"/>
      <c r="B19" s="127" t="str">
        <f>'CONCENTRADO SIN M.O. Y UTILIDA'!B19</f>
        <v>A-6</v>
      </c>
      <c r="C19" s="128">
        <f>SUM('SERV. PREVENTIVOS'!I23+'SIST ELECT'!G23+FRENOS!G23+LAVADOS!G23+MOTOR!G23+TRANSMISION!G23+DIFERENCIAL!G23+HOJALATERIA!G23)</f>
        <v>2100</v>
      </c>
      <c r="D19" s="128">
        <f>(0.01*'CONCENTRADO SIN M.O. Y UTILIDA'!D19)+'CONCENTRADO SIN M.O. Y UTILIDA'!D19</f>
        <v>3030</v>
      </c>
      <c r="E19" s="128">
        <v>0</v>
      </c>
      <c r="F19" s="128">
        <f>(0.01*'CONCENTRADO SIN M.O. Y UTILIDA'!F19)+'CONCENTRADO SIN M.O. Y UTILIDA'!F19</f>
        <v>0</v>
      </c>
      <c r="G19" s="128">
        <f>(0.01*'CONCENTRADO SIN M.O. Y UTILIDA'!G19)+'CONCENTRADO SIN M.O. Y UTILIDA'!G19</f>
        <v>0</v>
      </c>
      <c r="H19" s="128">
        <f>(0.01*'CONCENTRADO SIN M.O. Y UTILIDA'!H19)+'CONCENTRADO SIN M.O. Y UTILIDA'!H19</f>
        <v>0</v>
      </c>
      <c r="I19" s="128">
        <f t="shared" si="0"/>
        <v>5130</v>
      </c>
      <c r="J19" s="123"/>
      <c r="K19" s="127" t="str">
        <f>'CONCENTRADO SIN M.O. Y UTILIDA'!K19</f>
        <v>A-6</v>
      </c>
      <c r="L19" s="128">
        <f>'SERV. PREVENTIVOS'!K23+'SIST ELECT'!I23+FRENOS!I23+LAVADOS!I23+MOTOR!I23+TRANSMISION!I23+DIFERENCIAL!I23</f>
        <v>200</v>
      </c>
      <c r="M19" s="128">
        <f>(0.01*'CONCENTRADO SIN M.O. Y UTILIDA'!M19)+'CONCENTRADO SIN M.O. Y UTILIDA'!M19</f>
        <v>0</v>
      </c>
      <c r="N19" s="128">
        <v>1500</v>
      </c>
      <c r="O19" s="128">
        <f>(0.01*'CONCENTRADO SIN M.O. Y UTILIDA'!O19)+'CONCENTRADO SIN M.O. Y UTILIDA'!O19</f>
        <v>0</v>
      </c>
      <c r="P19" s="128">
        <f>(0.01*'CONCENTRADO SIN M.O. Y UTILIDA'!P19)+'CONCENTRADO SIN M.O. Y UTILIDA'!P19</f>
        <v>0</v>
      </c>
      <c r="Q19" s="128">
        <f>(0.01*'CONCENTRADO SIN M.O. Y UTILIDA'!Q19)+'CONCENTRADO SIN M.O. Y UTILIDA'!Q19</f>
        <v>0</v>
      </c>
      <c r="R19" s="128">
        <f t="shared" si="1"/>
        <v>1700</v>
      </c>
    </row>
    <row r="20" spans="1:18" x14ac:dyDescent="0.25">
      <c r="A20" s="123"/>
      <c r="B20" s="127" t="str">
        <f>'CONCENTRADO SIN M.O. Y UTILIDA'!B20</f>
        <v>A-367</v>
      </c>
      <c r="C20" s="128">
        <f>SUM('SERV. PREVENTIVOS'!I24+'SIST ELECT'!G24+FRENOS!G24+LAVADOS!G24+MOTOR!G24+TRANSMISION!G24+DIFERENCIAL!G24+HOJALATERIA!G24)</f>
        <v>200</v>
      </c>
      <c r="D20" s="128">
        <f>(0.01*'CONCENTRADO SIN M.O. Y UTILIDA'!D20)+'CONCENTRADO SIN M.O. Y UTILIDA'!D20</f>
        <v>0</v>
      </c>
      <c r="E20" s="128">
        <v>1500</v>
      </c>
      <c r="F20" s="128">
        <f>(0.01*'CONCENTRADO SIN M.O. Y UTILIDA'!F20)+'CONCENTRADO SIN M.O. Y UTILIDA'!F20</f>
        <v>0</v>
      </c>
      <c r="G20" s="128">
        <f>(0.01*'CONCENTRADO SIN M.O. Y UTILIDA'!G20)+'CONCENTRADO SIN M.O. Y UTILIDA'!G20</f>
        <v>0</v>
      </c>
      <c r="H20" s="128">
        <f>(0.01*'CONCENTRADO SIN M.O. Y UTILIDA'!H20)+'CONCENTRADO SIN M.O. Y UTILIDA'!H20</f>
        <v>0</v>
      </c>
      <c r="I20" s="128">
        <f t="shared" si="0"/>
        <v>1700</v>
      </c>
      <c r="J20" s="123"/>
      <c r="K20" s="127" t="str">
        <f>'CONCENTRADO SIN M.O. Y UTILIDA'!K20</f>
        <v>A-367</v>
      </c>
      <c r="L20" s="128">
        <f>'SERV. PREVENTIVOS'!K24+'SIST ELECT'!I24+FRENOS!I24+LAVADOS!I24+MOTOR!I24+TRANSMISION!I24+DIFERENCIAL!I24</f>
        <v>2300</v>
      </c>
      <c r="M20" s="128">
        <f>(0.01*'CONCENTRADO SIN M.O. Y UTILIDA'!M20)+'CONCENTRADO SIN M.O. Y UTILIDA'!M20</f>
        <v>2474.5</v>
      </c>
      <c r="N20" s="128">
        <v>0</v>
      </c>
      <c r="O20" s="128">
        <f>(0.01*'CONCENTRADO SIN M.O. Y UTILIDA'!O20)+'CONCENTRADO SIN M.O. Y UTILIDA'!O20</f>
        <v>0</v>
      </c>
      <c r="P20" s="128">
        <f>(0.01*'CONCENTRADO SIN M.O. Y UTILIDA'!P20)+'CONCENTRADO SIN M.O. Y UTILIDA'!P20</f>
        <v>0</v>
      </c>
      <c r="Q20" s="128">
        <f>(0.01*'CONCENTRADO SIN M.O. Y UTILIDA'!Q20)+'CONCENTRADO SIN M.O. Y UTILIDA'!Q20</f>
        <v>0</v>
      </c>
      <c r="R20" s="128">
        <f t="shared" si="1"/>
        <v>4774.5</v>
      </c>
    </row>
    <row r="21" spans="1:18" x14ac:dyDescent="0.25">
      <c r="A21" s="123"/>
      <c r="B21" s="127" t="str">
        <f>'CONCENTRADO SIN M.O. Y UTILIDA'!B21</f>
        <v>A-494</v>
      </c>
      <c r="C21" s="128">
        <f>SUM('SERV. PREVENTIVOS'!I25+'SIST ELECT'!G25+FRENOS!G25+LAVADOS!G25+MOTOR!G25+TRANSMISION!G25+DIFERENCIAL!G25+HOJALATERIA!G25)</f>
        <v>1500</v>
      </c>
      <c r="D21" s="128">
        <f>(0.01*'CONCENTRADO SIN M.O. Y UTILIDA'!D21)+'CONCENTRADO SIN M.O. Y UTILIDA'!D21</f>
        <v>1212</v>
      </c>
      <c r="E21" s="128">
        <v>1500</v>
      </c>
      <c r="F21" s="128">
        <f>(0.01*'CONCENTRADO SIN M.O. Y UTILIDA'!F21)+'CONCENTRADO SIN M.O. Y UTILIDA'!F21</f>
        <v>0</v>
      </c>
      <c r="G21" s="128">
        <f>(0.01*'CONCENTRADO SIN M.O. Y UTILIDA'!G21)+'CONCENTRADO SIN M.O. Y UTILIDA'!G21</f>
        <v>0</v>
      </c>
      <c r="H21" s="128">
        <f>(0.01*'CONCENTRADO SIN M.O. Y UTILIDA'!H21)+'CONCENTRADO SIN M.O. Y UTILIDA'!H21</f>
        <v>0</v>
      </c>
      <c r="I21" s="128">
        <f t="shared" si="0"/>
        <v>4212</v>
      </c>
      <c r="J21" s="123"/>
      <c r="K21" s="127" t="str">
        <f>'CONCENTRADO SIN M.O. Y UTILIDA'!K21</f>
        <v>A-494</v>
      </c>
      <c r="L21" s="128">
        <f>'SERV. PREVENTIVOS'!K25+'SIST ELECT'!I25+FRENOS!I25+LAVADOS!I25+MOTOR!I25+TRANSMISION!I25+DIFERENCIAL!I25</f>
        <v>1000</v>
      </c>
      <c r="M21" s="128">
        <f>(0.01*'CONCENTRADO SIN M.O. Y UTILIDA'!M21)+'CONCENTRADO SIN M.O. Y UTILIDA'!M21</f>
        <v>0</v>
      </c>
      <c r="N21" s="128">
        <v>500</v>
      </c>
      <c r="O21" s="128">
        <f>(0.01*'CONCENTRADO SIN M.O. Y UTILIDA'!O21)+'CONCENTRADO SIN M.O. Y UTILIDA'!O21</f>
        <v>0</v>
      </c>
      <c r="P21" s="128">
        <f>(0.01*'CONCENTRADO SIN M.O. Y UTILIDA'!P21)+'CONCENTRADO SIN M.O. Y UTILIDA'!P21</f>
        <v>0</v>
      </c>
      <c r="Q21" s="128">
        <f>(0.01*'CONCENTRADO SIN M.O. Y UTILIDA'!Q21)+'CONCENTRADO SIN M.O. Y UTILIDA'!Q21</f>
        <v>1.01</v>
      </c>
      <c r="R21" s="128">
        <f t="shared" si="1"/>
        <v>1501.01</v>
      </c>
    </row>
    <row r="22" spans="1:18" x14ac:dyDescent="0.25">
      <c r="A22" s="123"/>
      <c r="B22" s="127" t="str">
        <f>'CONCENTRADO SIN M.O. Y UTILIDA'!B22</f>
        <v>A-278</v>
      </c>
      <c r="C22" s="128">
        <f>SUM('SERV. PREVENTIVOS'!I26+'SIST ELECT'!G26+FRENOS!G26+LAVADOS!G26+MOTOR!G26+TRANSMISION!G26+DIFERENCIAL!G26+HOJALATERIA!G26)</f>
        <v>200</v>
      </c>
      <c r="D22" s="128">
        <f>(0.01*'CONCENTRADO SIN M.O. Y UTILIDA'!D22)+'CONCENTRADO SIN M.O. Y UTILIDA'!D22</f>
        <v>0</v>
      </c>
      <c r="E22" s="128">
        <v>0</v>
      </c>
      <c r="F22" s="128">
        <f>(0.01*'CONCENTRADO SIN M.O. Y UTILIDA'!F22)+'CONCENTRADO SIN M.O. Y UTILIDA'!F22</f>
        <v>0</v>
      </c>
      <c r="G22" s="128">
        <f>(0.01*'CONCENTRADO SIN M.O. Y UTILIDA'!G22)+'CONCENTRADO SIN M.O. Y UTILIDA'!G22</f>
        <v>0</v>
      </c>
      <c r="H22" s="128">
        <f>(0.01*'CONCENTRADO SIN M.O. Y UTILIDA'!H22)+'CONCENTRADO SIN M.O. Y UTILIDA'!H22</f>
        <v>0</v>
      </c>
      <c r="I22" s="128">
        <f t="shared" si="0"/>
        <v>200</v>
      </c>
      <c r="J22" s="123"/>
      <c r="K22" s="127" t="str">
        <f>'CONCENTRADO SIN M.O. Y UTILIDA'!K22</f>
        <v>A-278</v>
      </c>
      <c r="L22" s="128">
        <f>'SERV. PREVENTIVOS'!K26+'SIST ELECT'!I26+FRENOS!I26+LAVADOS!I26+MOTOR!I26+TRANSMISION!I26+DIFERENCIAL!I26</f>
        <v>5100</v>
      </c>
      <c r="M22" s="128">
        <f>(0.01*'CONCENTRADO SIN M.O. Y UTILIDA'!M22)+'CONCENTRADO SIN M.O. Y UTILIDA'!M22</f>
        <v>6060</v>
      </c>
      <c r="N22" s="128">
        <v>0</v>
      </c>
      <c r="O22" s="128">
        <f>(0.01*'CONCENTRADO SIN M.O. Y UTILIDA'!O22)+'CONCENTRADO SIN M.O. Y UTILIDA'!O22</f>
        <v>0</v>
      </c>
      <c r="P22" s="128">
        <f>(0.01*'CONCENTRADO SIN M.O. Y UTILIDA'!P22)+'CONCENTRADO SIN M.O. Y UTILIDA'!P22</f>
        <v>0</v>
      </c>
      <c r="Q22" s="128">
        <f>(0.01*'CONCENTRADO SIN M.O. Y UTILIDA'!Q22)+'CONCENTRADO SIN M.O. Y UTILIDA'!Q22</f>
        <v>0</v>
      </c>
      <c r="R22" s="128">
        <f t="shared" si="1"/>
        <v>11160</v>
      </c>
    </row>
    <row r="23" spans="1:18" x14ac:dyDescent="0.25">
      <c r="A23" s="123"/>
      <c r="B23" s="127" t="str">
        <f>'CONCENTRADO SIN M.O. Y UTILIDA'!B23</f>
        <v>A-38</v>
      </c>
      <c r="C23" s="128">
        <f>SUM('SERV. PREVENTIVOS'!I27+'SIST ELECT'!G27+FRENOS!G27+LAVADOS!G27+MOTOR!G27+TRANSMISION!G27+DIFERENCIAL!G27+HOJALATERIA!G27)</f>
        <v>800</v>
      </c>
      <c r="D23" s="128">
        <f>(0.01*'CONCENTRADO SIN M.O. Y UTILIDA'!D23)+'CONCENTRADO SIN M.O. Y UTILIDA'!D23</f>
        <v>1515</v>
      </c>
      <c r="E23" s="128">
        <v>0</v>
      </c>
      <c r="F23" s="128">
        <f>(0.01*'CONCENTRADO SIN M.O. Y UTILIDA'!F23)+'CONCENTRADO SIN M.O. Y UTILIDA'!F23</f>
        <v>0</v>
      </c>
      <c r="G23" s="128">
        <f>(0.01*'CONCENTRADO SIN M.O. Y UTILIDA'!G23)+'CONCENTRADO SIN M.O. Y UTILIDA'!G23</f>
        <v>0</v>
      </c>
      <c r="H23" s="128">
        <f>(0.01*'CONCENTRADO SIN M.O. Y UTILIDA'!H23)+'CONCENTRADO SIN M.O. Y UTILIDA'!H23</f>
        <v>0</v>
      </c>
      <c r="I23" s="128">
        <f t="shared" si="0"/>
        <v>2315</v>
      </c>
      <c r="J23" s="123"/>
      <c r="K23" s="127" t="str">
        <f>'CONCENTRADO SIN M.O. Y UTILIDA'!K23</f>
        <v>A-38</v>
      </c>
      <c r="L23" s="128">
        <f>'SERV. PREVENTIVOS'!K27+'SIST ELECT'!I27+FRENOS!I27+LAVADOS!I27+MOTOR!I27+TRANSMISION!I27+DIFERENCIAL!I27</f>
        <v>200</v>
      </c>
      <c r="M23" s="128">
        <f>(0.01*'CONCENTRADO SIN M.O. Y UTILIDA'!M23)+'CONCENTRADO SIN M.O. Y UTILIDA'!M23</f>
        <v>0</v>
      </c>
      <c r="N23" s="128">
        <v>0</v>
      </c>
      <c r="O23" s="128">
        <f>(0.01*'CONCENTRADO SIN M.O. Y UTILIDA'!O23)+'CONCENTRADO SIN M.O. Y UTILIDA'!O23</f>
        <v>5050</v>
      </c>
      <c r="P23" s="128">
        <f>(0.01*'CONCENTRADO SIN M.O. Y UTILIDA'!P23)+'CONCENTRADO SIN M.O. Y UTILIDA'!P23</f>
        <v>0</v>
      </c>
      <c r="Q23" s="128">
        <f>(0.01*'CONCENTRADO SIN M.O. Y UTILIDA'!Q23)+'CONCENTRADO SIN M.O. Y UTILIDA'!Q23</f>
        <v>0</v>
      </c>
      <c r="R23" s="128">
        <f t="shared" si="1"/>
        <v>5250</v>
      </c>
    </row>
    <row r="24" spans="1:18" x14ac:dyDescent="0.25">
      <c r="A24" s="123"/>
      <c r="B24" s="127" t="str">
        <f>'CONCENTRADO SIN M.O. Y UTILIDA'!B24</f>
        <v>A-93</v>
      </c>
      <c r="C24" s="128">
        <f>SUM('SERV. PREVENTIVOS'!I28+'SIST ELECT'!G28+FRENOS!G28+LAVADOS!G28+MOTOR!G28+TRANSMISION!G28+DIFERENCIAL!G28+HOJALATERIA!G28)</f>
        <v>200</v>
      </c>
      <c r="D24" s="128">
        <f>(0.01*'CONCENTRADO SIN M.O. Y UTILIDA'!D24)+'CONCENTRADO SIN M.O. Y UTILIDA'!D24</f>
        <v>0</v>
      </c>
      <c r="E24" s="128">
        <v>1500</v>
      </c>
      <c r="F24" s="128">
        <f>(0.01*'CONCENTRADO SIN M.O. Y UTILIDA'!F24)+'CONCENTRADO SIN M.O. Y UTILIDA'!F24</f>
        <v>0</v>
      </c>
      <c r="G24" s="128">
        <f>(0.01*'CONCENTRADO SIN M.O. Y UTILIDA'!G24)+'CONCENTRADO SIN M.O. Y UTILIDA'!G24</f>
        <v>0</v>
      </c>
      <c r="H24" s="128">
        <f>(0.01*'CONCENTRADO SIN M.O. Y UTILIDA'!H24)+'CONCENTRADO SIN M.O. Y UTILIDA'!H24</f>
        <v>0</v>
      </c>
      <c r="I24" s="128">
        <f t="shared" si="0"/>
        <v>1700</v>
      </c>
      <c r="J24" s="123"/>
      <c r="K24" s="127" t="str">
        <f>'CONCENTRADO SIN M.O. Y UTILIDA'!K24</f>
        <v>A-93</v>
      </c>
      <c r="L24" s="128">
        <f>'SERV. PREVENTIVOS'!K28+'SIST ELECT'!I28+FRENOS!I28+LAVADOS!I28+MOTOR!I28+TRANSMISION!I28+DIFERENCIAL!I28</f>
        <v>2300</v>
      </c>
      <c r="M24" s="128">
        <f>(0.01*'CONCENTRADO SIN M.O. Y UTILIDA'!M24)+'CONCENTRADO SIN M.O. Y UTILIDA'!M24</f>
        <v>2078.58</v>
      </c>
      <c r="N24" s="128">
        <v>0</v>
      </c>
      <c r="O24" s="128">
        <f>(0.01*'CONCENTRADO SIN M.O. Y UTILIDA'!O24)+'CONCENTRADO SIN M.O. Y UTILIDA'!O24</f>
        <v>0</v>
      </c>
      <c r="P24" s="128">
        <f>(0.01*'CONCENTRADO SIN M.O. Y UTILIDA'!P24)+'CONCENTRADO SIN M.O. Y UTILIDA'!P24</f>
        <v>0</v>
      </c>
      <c r="Q24" s="128">
        <f>(0.01*'CONCENTRADO SIN M.O. Y UTILIDA'!Q24)+'CONCENTRADO SIN M.O. Y UTILIDA'!Q24</f>
        <v>0</v>
      </c>
      <c r="R24" s="128">
        <f t="shared" si="1"/>
        <v>4378.58</v>
      </c>
    </row>
    <row r="25" spans="1:18" x14ac:dyDescent="0.25">
      <c r="A25" s="123"/>
      <c r="B25" s="129" t="s">
        <v>105</v>
      </c>
      <c r="C25" s="126">
        <f t="shared" ref="C25:I25" si="2">SUM(C6:C24)</f>
        <v>30700</v>
      </c>
      <c r="D25" s="126">
        <f t="shared" si="2"/>
        <v>37277.08</v>
      </c>
      <c r="E25" s="126">
        <f t="shared" si="2"/>
        <v>13500</v>
      </c>
      <c r="F25" s="126">
        <f t="shared" si="2"/>
        <v>0</v>
      </c>
      <c r="G25" s="126">
        <f t="shared" si="2"/>
        <v>1991.72</v>
      </c>
      <c r="H25" s="126">
        <f t="shared" si="2"/>
        <v>0</v>
      </c>
      <c r="I25" s="126">
        <f t="shared" si="2"/>
        <v>83468.800000000003</v>
      </c>
      <c r="J25" s="123"/>
      <c r="K25" s="129" t="s">
        <v>105</v>
      </c>
      <c r="L25" s="126">
        <f t="shared" ref="L25:R25" si="3">SUM(L6:L24)</f>
        <v>22300</v>
      </c>
      <c r="M25" s="126">
        <f t="shared" si="3"/>
        <v>23036.080000000002</v>
      </c>
      <c r="N25" s="126">
        <f t="shared" si="3"/>
        <v>16500</v>
      </c>
      <c r="O25" s="126">
        <f t="shared" si="3"/>
        <v>31310</v>
      </c>
      <c r="P25" s="126">
        <f t="shared" si="3"/>
        <v>0</v>
      </c>
      <c r="Q25" s="126">
        <f t="shared" si="3"/>
        <v>3.0300000000000002</v>
      </c>
      <c r="R25" s="126">
        <f t="shared" si="3"/>
        <v>93149.11</v>
      </c>
    </row>
    <row r="26" spans="1:18" x14ac:dyDescent="0.2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</row>
    <row r="27" spans="1:18" x14ac:dyDescent="0.2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</row>
    <row r="28" spans="1:18" x14ac:dyDescent="0.2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</row>
    <row r="29" spans="1:18" x14ac:dyDescent="0.25">
      <c r="A29" s="123"/>
      <c r="B29" s="124"/>
      <c r="C29" s="125" t="s">
        <v>3</v>
      </c>
      <c r="D29" s="124"/>
      <c r="E29" s="124"/>
      <c r="F29" s="124"/>
      <c r="G29" s="124"/>
      <c r="H29" s="124"/>
      <c r="I29" s="124"/>
      <c r="J29" s="123"/>
      <c r="K29" s="124"/>
      <c r="L29" s="125" t="s">
        <v>4</v>
      </c>
      <c r="M29" s="124"/>
      <c r="N29" s="124"/>
      <c r="O29" s="124"/>
      <c r="P29" s="124"/>
      <c r="Q29" s="124"/>
      <c r="R29" s="124"/>
    </row>
    <row r="30" spans="1:18" x14ac:dyDescent="0.25">
      <c r="A30" s="123"/>
      <c r="B30" s="126" t="s">
        <v>99</v>
      </c>
      <c r="C30" s="126" t="s">
        <v>100</v>
      </c>
      <c r="D30" s="126" t="s">
        <v>101</v>
      </c>
      <c r="E30" s="126" t="s">
        <v>102</v>
      </c>
      <c r="F30" s="126" t="s">
        <v>46</v>
      </c>
      <c r="G30" s="126" t="s">
        <v>103</v>
      </c>
      <c r="H30" s="126" t="s">
        <v>104</v>
      </c>
      <c r="I30" s="126" t="s">
        <v>105</v>
      </c>
      <c r="J30" s="123"/>
      <c r="K30" s="126" t="s">
        <v>99</v>
      </c>
      <c r="L30" s="126" t="s">
        <v>100</v>
      </c>
      <c r="M30" s="126" t="s">
        <v>101</v>
      </c>
      <c r="N30" s="126" t="s">
        <v>102</v>
      </c>
      <c r="O30" s="126" t="s">
        <v>46</v>
      </c>
      <c r="P30" s="126" t="s">
        <v>103</v>
      </c>
      <c r="Q30" s="126" t="s">
        <v>104</v>
      </c>
      <c r="R30" s="126" t="s">
        <v>105</v>
      </c>
    </row>
    <row r="31" spans="1:18" x14ac:dyDescent="0.25">
      <c r="A31" s="123"/>
      <c r="B31" s="127" t="str">
        <f t="shared" ref="B31:B49" si="4">B6</f>
        <v>B-9</v>
      </c>
      <c r="C31" s="128">
        <f>'SERV. PREVENTIVOS'!M10+'SIST ELECT'!K10+FRENOS!K10+LAVADOS!K10+MOTOR!K10+TRANSMISION!K10+DIFERENCIAL!K10</f>
        <v>2200</v>
      </c>
      <c r="D31" s="128">
        <f>(0.01*'CONCENTRADO SIN M.O. Y UTILIDA'!D31)+'CONCENTRADO SIN M.O. Y UTILIDA'!D31</f>
        <v>3030</v>
      </c>
      <c r="E31" s="128">
        <v>0</v>
      </c>
      <c r="F31" s="128">
        <f>(0.01*'CONCENTRADO SIN M.O. Y UTILIDA'!F31)+'CONCENTRADO SIN M.O. Y UTILIDA'!F31</f>
        <v>0</v>
      </c>
      <c r="G31" s="128">
        <f>(0.01*'CONCENTRADO SIN M.O. Y UTILIDA'!G31)+'CONCENTRADO SIN M.O. Y UTILIDA'!G31</f>
        <v>0</v>
      </c>
      <c r="H31" s="128">
        <f>(0.01*'CONCENTRADO SIN M.O. Y UTILIDA'!H31)+'CONCENTRADO SIN M.O. Y UTILIDA'!H31</f>
        <v>0</v>
      </c>
      <c r="I31" s="128">
        <f t="shared" ref="I31:I49" si="5">SUM(C31:H31)</f>
        <v>5230</v>
      </c>
      <c r="J31" s="123"/>
      <c r="K31" s="127" t="str">
        <f t="shared" ref="K31:K49" si="6">K6</f>
        <v>B-9</v>
      </c>
      <c r="L31" s="128">
        <f>'SERV. PREVENTIVOS'!M10+'SIST ELECT'!M10+FRENOS!M10+LAVADOS!M10+MOTOR!M10+TRANSMISION!M10+DIFERENCIAL!M10</f>
        <v>2200</v>
      </c>
      <c r="M31" s="128">
        <f>(0.01*'CONCENTRADO SIN M.O. Y UTILIDA'!M31)+'CONCENTRADO SIN M.O. Y UTILIDA'!M31</f>
        <v>3030</v>
      </c>
      <c r="N31" s="128">
        <v>0</v>
      </c>
      <c r="O31" s="128">
        <f>(0.01*'CONCENTRADO SIN M.O. Y UTILIDA'!O31)+'CONCENTRADO SIN M.O. Y UTILIDA'!O31</f>
        <v>0</v>
      </c>
      <c r="P31" s="128">
        <f>(0.01*'CONCENTRADO SIN M.O. Y UTILIDA'!P31)+'CONCENTRADO SIN M.O. Y UTILIDA'!P31</f>
        <v>0</v>
      </c>
      <c r="Q31" s="128">
        <f>(0.01*'CONCENTRADO SIN M.O. Y UTILIDA'!Q31)+'CONCENTRADO SIN M.O. Y UTILIDA'!Q31</f>
        <v>0</v>
      </c>
      <c r="R31" s="128">
        <f t="shared" ref="R31:R49" si="7">SUM(L31:Q31)</f>
        <v>5230</v>
      </c>
    </row>
    <row r="32" spans="1:18" x14ac:dyDescent="0.25">
      <c r="A32" s="123"/>
      <c r="B32" s="127" t="str">
        <f t="shared" si="4"/>
        <v>B-65</v>
      </c>
      <c r="C32" s="128">
        <f>'SERV. PREVENTIVOS'!M11+'SIST ELECT'!K11+FRENOS!K11+LAVADOS!K11+MOTOR!K11+TRANSMISION!K11+DIFERENCIAL!K11</f>
        <v>1000</v>
      </c>
      <c r="D32" s="128">
        <f>(0.01*'CONCENTRADO SIN M.O. Y UTILIDA'!D32)+'CONCENTRADO SIN M.O. Y UTILIDA'!D32</f>
        <v>1262.5</v>
      </c>
      <c r="E32" s="128">
        <v>0</v>
      </c>
      <c r="F32" s="128">
        <f>(0.01*'CONCENTRADO SIN M.O. Y UTILIDA'!F32)+'CONCENTRADO SIN M.O. Y UTILIDA'!F32</f>
        <v>0</v>
      </c>
      <c r="G32" s="128">
        <f>(0.01*'CONCENTRADO SIN M.O. Y UTILIDA'!G32)+'CONCENTRADO SIN M.O. Y UTILIDA'!G32</f>
        <v>0</v>
      </c>
      <c r="H32" s="128">
        <f>(0.01*'CONCENTRADO SIN M.O. Y UTILIDA'!H32)+'CONCENTRADO SIN M.O. Y UTILIDA'!H32</f>
        <v>0</v>
      </c>
      <c r="I32" s="128">
        <f t="shared" si="5"/>
        <v>2262.5</v>
      </c>
      <c r="J32" s="123"/>
      <c r="K32" s="127" t="str">
        <f t="shared" si="6"/>
        <v>B-65</v>
      </c>
      <c r="L32" s="128">
        <f>'SERV. PREVENTIVOS'!M11+'SIST ELECT'!M11+FRENOS!M11+LAVADOS!M11+MOTOR!M11+TRANSMISION!M11+DIFERENCIAL!M11</f>
        <v>1000</v>
      </c>
      <c r="M32" s="128">
        <f>(0.01*'CONCENTRADO SIN M.O. Y UTILIDA'!M32)+'CONCENTRADO SIN M.O. Y UTILIDA'!M32</f>
        <v>909</v>
      </c>
      <c r="N32" s="128">
        <v>0</v>
      </c>
      <c r="O32" s="128">
        <f>(0.01*'CONCENTRADO SIN M.O. Y UTILIDA'!O32)+'CONCENTRADO SIN M.O. Y UTILIDA'!O32</f>
        <v>0</v>
      </c>
      <c r="P32" s="128">
        <f>(0.01*'CONCENTRADO SIN M.O. Y UTILIDA'!P32)+'CONCENTRADO SIN M.O. Y UTILIDA'!P32</f>
        <v>0</v>
      </c>
      <c r="Q32" s="128">
        <f>(0.01*'CONCENTRADO SIN M.O. Y UTILIDA'!Q32)+'CONCENTRADO SIN M.O. Y UTILIDA'!Q32</f>
        <v>0</v>
      </c>
      <c r="R32" s="128">
        <f t="shared" si="7"/>
        <v>1909</v>
      </c>
    </row>
    <row r="33" spans="1:18" x14ac:dyDescent="0.25">
      <c r="A33" s="123"/>
      <c r="B33" s="127" t="str">
        <f t="shared" si="4"/>
        <v>B-357</v>
      </c>
      <c r="C33" s="128">
        <f>'SERV. PREVENTIVOS'!M12+'SIST ELECT'!K12+FRENOS!K12+LAVADOS!K12+MOTOR!K12+TRANSMISION!K12+DIFERENCIAL!K12</f>
        <v>2200</v>
      </c>
      <c r="D33" s="128">
        <f>(0.01*'CONCENTRADO SIN M.O. Y UTILIDA'!D33)+'CONCENTRADO SIN M.O. Y UTILIDA'!D33</f>
        <v>4040</v>
      </c>
      <c r="E33" s="128">
        <f>(0.01*'CONCENTRADO SIN M.O. Y UTILIDA'!E33)+'CONCENTRADO SIN M.O. Y UTILIDA'!E33</f>
        <v>0</v>
      </c>
      <c r="F33" s="128">
        <f>(0.01*'CONCENTRADO SIN M.O. Y UTILIDA'!F33)+'CONCENTRADO SIN M.O. Y UTILIDA'!F33</f>
        <v>0</v>
      </c>
      <c r="G33" s="128">
        <f>(0.01*'CONCENTRADO SIN M.O. Y UTILIDA'!G33)+'CONCENTRADO SIN M.O. Y UTILIDA'!G33</f>
        <v>476.72</v>
      </c>
      <c r="H33" s="128">
        <f>(0.01*'CONCENTRADO SIN M.O. Y UTILIDA'!H33)+'CONCENTRADO SIN M.O. Y UTILIDA'!H33</f>
        <v>0</v>
      </c>
      <c r="I33" s="128">
        <f t="shared" si="5"/>
        <v>6716.72</v>
      </c>
      <c r="J33" s="123"/>
      <c r="K33" s="127" t="str">
        <f t="shared" si="6"/>
        <v>B-357</v>
      </c>
      <c r="L33" s="128">
        <f>'SERV. PREVENTIVOS'!M12+'SIST ELECT'!M12+FRENOS!M12+LAVADOS!M12+MOTOR!M12+TRANSMISION!M12+DIFERENCIAL!M12</f>
        <v>2200</v>
      </c>
      <c r="M33" s="128">
        <f>(0.01*'CONCENTRADO SIN M.O. Y UTILIDA'!M33)+'CONCENTRADO SIN M.O. Y UTILIDA'!M33</f>
        <v>3030</v>
      </c>
      <c r="N33" s="128">
        <v>0</v>
      </c>
      <c r="O33" s="128">
        <f>(0.01*'CONCENTRADO SIN M.O. Y UTILIDA'!O33)+'CONCENTRADO SIN M.O. Y UTILIDA'!O33</f>
        <v>0</v>
      </c>
      <c r="P33" s="128">
        <f>(0.01*'CONCENTRADO SIN M.O. Y UTILIDA'!P33)+'CONCENTRADO SIN M.O. Y UTILIDA'!P33</f>
        <v>0</v>
      </c>
      <c r="Q33" s="128">
        <f>(0.01*'CONCENTRADO SIN M.O. Y UTILIDA'!Q33)+'CONCENTRADO SIN M.O. Y UTILIDA'!Q33</f>
        <v>0</v>
      </c>
      <c r="R33" s="128">
        <f t="shared" si="7"/>
        <v>5230</v>
      </c>
    </row>
    <row r="34" spans="1:18" x14ac:dyDescent="0.25">
      <c r="A34" s="123"/>
      <c r="B34" s="127" t="str">
        <f t="shared" si="4"/>
        <v>B-7</v>
      </c>
      <c r="C34" s="128">
        <f>'SERV. PREVENTIVOS'!M13+'SIST ELECT'!K13+FRENOS!K13+LAVADOS!K13+MOTOR!K13+TRANSMISION!K13+DIFERENCIAL!K13</f>
        <v>1700</v>
      </c>
      <c r="D34" s="128">
        <f>(0.01*'CONCENTRADO SIN M.O. Y UTILIDA'!D34)+'CONCENTRADO SIN M.O. Y UTILIDA'!D34</f>
        <v>2434.1</v>
      </c>
      <c r="E34" s="128">
        <v>0</v>
      </c>
      <c r="F34" s="128">
        <f>(0.01*'CONCENTRADO SIN M.O. Y UTILIDA'!F34)+'CONCENTRADO SIN M.O. Y UTILIDA'!F34</f>
        <v>0</v>
      </c>
      <c r="G34" s="128">
        <f>(0.01*'CONCENTRADO SIN M.O. Y UTILIDA'!G34)+'CONCENTRADO SIN M.O. Y UTILIDA'!G34</f>
        <v>476.72</v>
      </c>
      <c r="H34" s="128">
        <f>(0.01*'CONCENTRADO SIN M.O. Y UTILIDA'!H34)+'CONCENTRADO SIN M.O. Y UTILIDA'!H34</f>
        <v>0</v>
      </c>
      <c r="I34" s="128">
        <f t="shared" si="5"/>
        <v>4610.8200000000006</v>
      </c>
      <c r="J34" s="123"/>
      <c r="K34" s="127" t="str">
        <f t="shared" si="6"/>
        <v>B-7</v>
      </c>
      <c r="L34" s="128">
        <f>'SERV. PREVENTIVOS'!M13+'SIST ELECT'!M13+FRENOS!M13+LAVADOS!M13+MOTOR!M13+TRANSMISION!M13+DIFERENCIAL!M13</f>
        <v>1700</v>
      </c>
      <c r="M34" s="128">
        <f>(0.01*'CONCENTRADO SIN M.O. Y UTILIDA'!M34)+'CONCENTRADO SIN M.O. Y UTILIDA'!M34</f>
        <v>2434.1</v>
      </c>
      <c r="N34" s="128">
        <f>(0.01*'CONCENTRADO SIN M.O. Y UTILIDA'!N34)+'CONCENTRADO SIN M.O. Y UTILIDA'!N34</f>
        <v>0</v>
      </c>
      <c r="O34" s="128">
        <f>(0.01*'CONCENTRADO SIN M.O. Y UTILIDA'!O34)+'CONCENTRADO SIN M.O. Y UTILIDA'!O34</f>
        <v>0</v>
      </c>
      <c r="P34" s="128">
        <f>(0.01*'CONCENTRADO SIN M.O. Y UTILIDA'!P34)+'CONCENTRADO SIN M.O. Y UTILIDA'!P34</f>
        <v>0</v>
      </c>
      <c r="Q34" s="128">
        <f>(0.01*'CONCENTRADO SIN M.O. Y UTILIDA'!Q34)+'CONCENTRADO SIN M.O. Y UTILIDA'!Q34</f>
        <v>0</v>
      </c>
      <c r="R34" s="128">
        <f t="shared" si="7"/>
        <v>4134.1000000000004</v>
      </c>
    </row>
    <row r="35" spans="1:18" x14ac:dyDescent="0.25">
      <c r="A35" s="123"/>
      <c r="B35" s="127" t="str">
        <f t="shared" si="4"/>
        <v>B-15</v>
      </c>
      <c r="C35" s="128">
        <f>'SERV. PREVENTIVOS'!M14+'SIST ELECT'!K14+FRENOS!K14+LAVADOS!K14+MOTOR!K14+TRANSMISION!K14+DIFERENCIAL!K14</f>
        <v>1200</v>
      </c>
      <c r="D35" s="128">
        <f>(0.01*'CONCENTRADO SIN M.O. Y UTILIDA'!D35)+'CONCENTRADO SIN M.O. Y UTILIDA'!D35</f>
        <v>2020</v>
      </c>
      <c r="E35" s="128">
        <v>0</v>
      </c>
      <c r="F35" s="128">
        <f>(0.01*'CONCENTRADO SIN M.O. Y UTILIDA'!F35)+'CONCENTRADO SIN M.O. Y UTILIDA'!F35</f>
        <v>0</v>
      </c>
      <c r="G35" s="128">
        <f>(0.01*'CONCENTRADO SIN M.O. Y UTILIDA'!G35)+'CONCENTRADO SIN M.O. Y UTILIDA'!G35</f>
        <v>0</v>
      </c>
      <c r="H35" s="128">
        <f>(0.01*'CONCENTRADO SIN M.O. Y UTILIDA'!H35)+'CONCENTRADO SIN M.O. Y UTILIDA'!H35</f>
        <v>0</v>
      </c>
      <c r="I35" s="128">
        <f t="shared" si="5"/>
        <v>3220</v>
      </c>
      <c r="J35" s="123"/>
      <c r="K35" s="127" t="str">
        <f t="shared" si="6"/>
        <v>B-15</v>
      </c>
      <c r="L35" s="128">
        <f>'SERV. PREVENTIVOS'!M14+'SIST ELECT'!M14+FRENOS!M14+LAVADOS!M14+MOTOR!M14+TRANSMISION!M14+DIFERENCIAL!M14</f>
        <v>2000</v>
      </c>
      <c r="M35" s="128">
        <f>(0.01*'CONCENTRADO SIN M.O. Y UTILIDA'!M35)+'CONCENTRADO SIN M.O. Y UTILIDA'!M35</f>
        <v>3282.5</v>
      </c>
      <c r="N35" s="128">
        <f>(0.01*'CONCENTRADO SIN M.O. Y UTILIDA'!N35)+'CONCENTRADO SIN M.O. Y UTILIDA'!N35</f>
        <v>0</v>
      </c>
      <c r="O35" s="128">
        <f>(0.01*'CONCENTRADO SIN M.O. Y UTILIDA'!O35)+'CONCENTRADO SIN M.O. Y UTILIDA'!O35</f>
        <v>0</v>
      </c>
      <c r="P35" s="128">
        <f>(0.01*'CONCENTRADO SIN M.O. Y UTILIDA'!P35)+'CONCENTRADO SIN M.O. Y UTILIDA'!P35</f>
        <v>0</v>
      </c>
      <c r="Q35" s="128">
        <f>(0.01*'CONCENTRADO SIN M.O. Y UTILIDA'!Q35)+'CONCENTRADO SIN M.O. Y UTILIDA'!Q35</f>
        <v>0</v>
      </c>
      <c r="R35" s="128">
        <f t="shared" si="7"/>
        <v>5282.5</v>
      </c>
    </row>
    <row r="36" spans="1:18" x14ac:dyDescent="0.25">
      <c r="A36" s="123"/>
      <c r="B36" s="127" t="str">
        <f t="shared" si="4"/>
        <v>B-541</v>
      </c>
      <c r="C36" s="128">
        <f>'SERV. PREVENTIVOS'!M15+'SIST ELECT'!K15+FRENOS!K15+LAVADOS!K15+MOTOR!K15+TRANSMISION!K15+DIFERENCIAL!K15</f>
        <v>2200</v>
      </c>
      <c r="D36" s="128">
        <f>(0.01*'CONCENTRADO SIN M.O. Y UTILIDA'!D36)+'CONCENTRADO SIN M.O. Y UTILIDA'!D36</f>
        <v>3030</v>
      </c>
      <c r="E36" s="128">
        <v>0</v>
      </c>
      <c r="F36" s="128">
        <f>(0.01*'CONCENTRADO SIN M.O. Y UTILIDA'!F36)+'CONCENTRADO SIN M.O. Y UTILIDA'!F36</f>
        <v>0</v>
      </c>
      <c r="G36" s="128">
        <f>(0.01*'CONCENTRADO SIN M.O. Y UTILIDA'!G36)+'CONCENTRADO SIN M.O. Y UTILIDA'!G36</f>
        <v>0</v>
      </c>
      <c r="H36" s="128">
        <f>(0.01*'CONCENTRADO SIN M.O. Y UTILIDA'!H36)+'CONCENTRADO SIN M.O. Y UTILIDA'!H36</f>
        <v>0</v>
      </c>
      <c r="I36" s="128">
        <f t="shared" si="5"/>
        <v>5230</v>
      </c>
      <c r="J36" s="123"/>
      <c r="K36" s="127" t="str">
        <f t="shared" si="6"/>
        <v>B-541</v>
      </c>
      <c r="L36" s="128">
        <f>'SERV. PREVENTIVOS'!M15+'SIST ELECT'!M15+FRENOS!M15+LAVADOS!M15+MOTOR!M15+TRANSMISION!M15+DIFERENCIAL!M15</f>
        <v>2200</v>
      </c>
      <c r="M36" s="128">
        <f>(0.01*'CONCENTRADO SIN M.O. Y UTILIDA'!M36)+'CONCENTRADO SIN M.O. Y UTILIDA'!M36</f>
        <v>3030</v>
      </c>
      <c r="N36" s="128">
        <v>0</v>
      </c>
      <c r="O36" s="128">
        <f>(0.01*'CONCENTRADO SIN M.O. Y UTILIDA'!O36)+'CONCENTRADO SIN M.O. Y UTILIDA'!O36</f>
        <v>0</v>
      </c>
      <c r="P36" s="128">
        <f>(0.01*'CONCENTRADO SIN M.O. Y UTILIDA'!P36)+'CONCENTRADO SIN M.O. Y UTILIDA'!P36</f>
        <v>0</v>
      </c>
      <c r="Q36" s="128">
        <f>(0.01*'CONCENTRADO SIN M.O. Y UTILIDA'!Q36)+'CONCENTRADO SIN M.O. Y UTILIDA'!Q36</f>
        <v>0</v>
      </c>
      <c r="R36" s="128">
        <f t="shared" si="7"/>
        <v>5230</v>
      </c>
    </row>
    <row r="37" spans="1:18" x14ac:dyDescent="0.25">
      <c r="A37" s="123"/>
      <c r="B37" s="127" t="str">
        <f t="shared" si="4"/>
        <v>B-479</v>
      </c>
      <c r="C37" s="128">
        <f>'SERV. PREVENTIVOS'!M16+'SIST ELECT'!K16+FRENOS!K16+LAVADOS!K16+MOTOR!K16+TRANSMISION!K16+DIFERENCIAL!K16</f>
        <v>200</v>
      </c>
      <c r="D37" s="128">
        <f>(0.01*'CONCENTRADO SIN M.O. Y UTILIDA'!D37)+'CONCENTRADO SIN M.O. Y UTILIDA'!D37</f>
        <v>0</v>
      </c>
      <c r="E37" s="128">
        <v>4000</v>
      </c>
      <c r="F37" s="128">
        <f>(0.01*'CONCENTRADO SIN M.O. Y UTILIDA'!F37)+'CONCENTRADO SIN M.O. Y UTILIDA'!F37</f>
        <v>0</v>
      </c>
      <c r="G37" s="128">
        <f>(0.01*'CONCENTRADO SIN M.O. Y UTILIDA'!G37)+'CONCENTRADO SIN M.O. Y UTILIDA'!G37</f>
        <v>0</v>
      </c>
      <c r="H37" s="128">
        <v>0</v>
      </c>
      <c r="I37" s="128">
        <f t="shared" si="5"/>
        <v>4200</v>
      </c>
      <c r="J37" s="123"/>
      <c r="K37" s="127" t="str">
        <f t="shared" si="6"/>
        <v>B-479</v>
      </c>
      <c r="L37" s="128">
        <f>'SERV. PREVENTIVOS'!M16+'SIST ELECT'!M16+FRENOS!M16+LAVADOS!M16+MOTOR!M16+TRANSMISION!M16+DIFERENCIAL!M16</f>
        <v>200</v>
      </c>
      <c r="M37" s="128">
        <f>(0.01*'CONCENTRADO SIN M.O. Y UTILIDA'!M37)+'CONCENTRADO SIN M.O. Y UTILIDA'!M37</f>
        <v>0</v>
      </c>
      <c r="N37" s="128">
        <v>2000</v>
      </c>
      <c r="O37" s="128">
        <f>(0.01*'CONCENTRADO SIN M.O. Y UTILIDA'!O37)+'CONCENTRADO SIN M.O. Y UTILIDA'!O37</f>
        <v>0</v>
      </c>
      <c r="P37" s="128">
        <f>(0.01*'CONCENTRADO SIN M.O. Y UTILIDA'!P37)+'CONCENTRADO SIN M.O. Y UTILIDA'!P37</f>
        <v>0</v>
      </c>
      <c r="Q37" s="128">
        <f>(0.01*'CONCENTRADO SIN M.O. Y UTILIDA'!Q37)+'CONCENTRADO SIN M.O. Y UTILIDA'!Q37</f>
        <v>0</v>
      </c>
      <c r="R37" s="128">
        <f t="shared" si="7"/>
        <v>2200</v>
      </c>
    </row>
    <row r="38" spans="1:18" x14ac:dyDescent="0.25">
      <c r="A38" s="123"/>
      <c r="B38" s="127" t="str">
        <f t="shared" si="4"/>
        <v>B-382</v>
      </c>
      <c r="C38" s="128">
        <f>'SERV. PREVENTIVOS'!M17+'SIST ELECT'!K17+FRENOS!K17+LAVADOS!K17+MOTOR!K17+TRANSMISION!K17+DIFERENCIAL!K17</f>
        <v>200</v>
      </c>
      <c r="D38" s="128">
        <f>(0.01*'CONCENTRADO SIN M.O. Y UTILIDA'!D38)+'CONCENTRADO SIN M.O. Y UTILIDA'!D38</f>
        <v>0</v>
      </c>
      <c r="E38" s="128">
        <v>3000</v>
      </c>
      <c r="F38" s="128">
        <f>(0.01*'CONCENTRADO SIN M.O. Y UTILIDA'!F38)+'CONCENTRADO SIN M.O. Y UTILIDA'!F38</f>
        <v>0</v>
      </c>
      <c r="G38" s="128">
        <f>(0.01*'CONCENTRADO SIN M.O. Y UTILIDA'!G38)+'CONCENTRADO SIN M.O. Y UTILIDA'!G38</f>
        <v>0</v>
      </c>
      <c r="H38" s="128">
        <v>0</v>
      </c>
      <c r="I38" s="128">
        <f t="shared" si="5"/>
        <v>3200</v>
      </c>
      <c r="J38" s="123"/>
      <c r="K38" s="127" t="str">
        <f t="shared" si="6"/>
        <v>B-382</v>
      </c>
      <c r="L38" s="128">
        <f>'SERV. PREVENTIVOS'!M17+'SIST ELECT'!M17+FRENOS!M17+LAVADOS!M17+MOTOR!M17+TRANSMISION!M17+DIFERENCIAL!M17</f>
        <v>200</v>
      </c>
      <c r="M38" s="128">
        <f>(0.01*'CONCENTRADO SIN M.O. Y UTILIDA'!M38)+'CONCENTRADO SIN M.O. Y UTILIDA'!M38</f>
        <v>0</v>
      </c>
      <c r="N38" s="128">
        <v>4000</v>
      </c>
      <c r="O38" s="128">
        <f>(0.01*'CONCENTRADO SIN M.O. Y UTILIDA'!O38)+'CONCENTRADO SIN M.O. Y UTILIDA'!O38</f>
        <v>0</v>
      </c>
      <c r="P38" s="128">
        <f>(0.01*'CONCENTRADO SIN M.O. Y UTILIDA'!P38)+'CONCENTRADO SIN M.O. Y UTILIDA'!P38</f>
        <v>0</v>
      </c>
      <c r="Q38" s="128">
        <f>(0.01*'CONCENTRADO SIN M.O. Y UTILIDA'!Q38)+'CONCENTRADO SIN M.O. Y UTILIDA'!Q38</f>
        <v>0</v>
      </c>
      <c r="R38" s="128">
        <f t="shared" si="7"/>
        <v>4200</v>
      </c>
    </row>
    <row r="39" spans="1:18" x14ac:dyDescent="0.25">
      <c r="A39" s="123"/>
      <c r="B39" s="127" t="str">
        <f t="shared" si="4"/>
        <v>A-37</v>
      </c>
      <c r="C39" s="128">
        <f>'SERV. PREVENTIVOS'!M18+'SIST ELECT'!K18+FRENOS!K18+LAVADOS!K18+MOTOR!K18+TRANSMISION!K18+DIFERENCIAL!K18</f>
        <v>1500</v>
      </c>
      <c r="D39" s="128">
        <f>(0.01*'CONCENTRADO SIN M.O. Y UTILIDA'!D39)+'CONCENTRADO SIN M.O. Y UTILIDA'!D39</f>
        <v>1212</v>
      </c>
      <c r="E39" s="128">
        <v>0</v>
      </c>
      <c r="F39" s="128">
        <f>(0.01*'CONCENTRADO SIN M.O. Y UTILIDA'!F39)+'CONCENTRADO SIN M.O. Y UTILIDA'!F39</f>
        <v>0</v>
      </c>
      <c r="G39" s="128">
        <f>(0.01*'CONCENTRADO SIN M.O. Y UTILIDA'!G39)+'CONCENTRADO SIN M.O. Y UTILIDA'!G39</f>
        <v>0</v>
      </c>
      <c r="H39" s="128">
        <v>0</v>
      </c>
      <c r="I39" s="128">
        <f t="shared" si="5"/>
        <v>2712</v>
      </c>
      <c r="J39" s="123"/>
      <c r="K39" s="127" t="str">
        <f t="shared" si="6"/>
        <v>A-37</v>
      </c>
      <c r="L39" s="128">
        <f>'SERV. PREVENTIVOS'!M18+'SIST ELECT'!M18+FRENOS!M18+LAVADOS!M18+MOTOR!M18+TRANSMISION!M18+DIFERENCIAL!M18</f>
        <v>2300</v>
      </c>
      <c r="M39" s="128">
        <f>(0.01*'CONCENTRADO SIN M.O. Y UTILIDA'!M39)+'CONCENTRADO SIN M.O. Y UTILIDA'!M39</f>
        <v>2474.5</v>
      </c>
      <c r="N39" s="128">
        <v>0</v>
      </c>
      <c r="O39" s="128">
        <f>(0.01*'CONCENTRADO SIN M.O. Y UTILIDA'!O39)+'CONCENTRADO SIN M.O. Y UTILIDA'!O39</f>
        <v>0</v>
      </c>
      <c r="P39" s="128">
        <f>(0.01*'CONCENTRADO SIN M.O. Y UTILIDA'!P39)+'CONCENTRADO SIN M.O. Y UTILIDA'!P39</f>
        <v>0</v>
      </c>
      <c r="Q39" s="128">
        <f>(0.01*'CONCENTRADO SIN M.O. Y UTILIDA'!Q39)+'CONCENTRADO SIN M.O. Y UTILIDA'!Q39</f>
        <v>1.01</v>
      </c>
      <c r="R39" s="128">
        <f t="shared" si="7"/>
        <v>4775.51</v>
      </c>
    </row>
    <row r="40" spans="1:18" x14ac:dyDescent="0.25">
      <c r="A40" s="123"/>
      <c r="B40" s="127" t="str">
        <f t="shared" si="4"/>
        <v>Q-67</v>
      </c>
      <c r="C40" s="128">
        <f>'SERV. PREVENTIVOS'!M19+'SIST ELECT'!K19+FRENOS!K19+LAVADOS!K19+MOTOR!K19+TRANSMISION!K19+DIFERENCIAL!K19</f>
        <v>200</v>
      </c>
      <c r="D40" s="128">
        <f>(0.01*'CONCENTRADO SIN M.O. Y UTILIDA'!D40)+'CONCENTRADO SIN M.O. Y UTILIDA'!D40</f>
        <v>0</v>
      </c>
      <c r="E40" s="128">
        <v>1500</v>
      </c>
      <c r="F40" s="128">
        <f>(0.01*'CONCENTRADO SIN M.O. Y UTILIDA'!F40)+'CONCENTRADO SIN M.O. Y UTILIDA'!F40</f>
        <v>0</v>
      </c>
      <c r="G40" s="128">
        <f>(0.01*'CONCENTRADO SIN M.O. Y UTILIDA'!G40)+'CONCENTRADO SIN M.O. Y UTILIDA'!G40</f>
        <v>2020</v>
      </c>
      <c r="H40" s="128">
        <v>0</v>
      </c>
      <c r="I40" s="128">
        <f t="shared" si="5"/>
        <v>3720</v>
      </c>
      <c r="J40" s="123"/>
      <c r="K40" s="127" t="str">
        <f t="shared" si="6"/>
        <v>Q-67</v>
      </c>
      <c r="L40" s="128">
        <f>'SERV. PREVENTIVOS'!M19+'SIST ELECT'!M19+FRENOS!M19+LAVADOS!M19+MOTOR!M19+TRANSMISION!M19+DIFERENCIAL!M19</f>
        <v>200</v>
      </c>
      <c r="M40" s="128">
        <f>(0.01*'CONCENTRADO SIN M.O. Y UTILIDA'!M40)+'CONCENTRADO SIN M.O. Y UTILIDA'!M40</f>
        <v>0</v>
      </c>
      <c r="N40" s="128">
        <v>2500</v>
      </c>
      <c r="O40" s="128">
        <f>(0.01*'CONCENTRADO SIN M.O. Y UTILIDA'!O40)+'CONCENTRADO SIN M.O. Y UTILIDA'!O40</f>
        <v>0</v>
      </c>
      <c r="P40" s="128">
        <f>(0.01*'CONCENTRADO SIN M.O. Y UTILIDA'!P40)+'CONCENTRADO SIN M.O. Y UTILIDA'!P40</f>
        <v>0</v>
      </c>
      <c r="Q40" s="128">
        <f>(0.01*'CONCENTRADO SIN M.O. Y UTILIDA'!Q40)+'CONCENTRADO SIN M.O. Y UTILIDA'!Q40</f>
        <v>0</v>
      </c>
      <c r="R40" s="128">
        <f t="shared" si="7"/>
        <v>2700</v>
      </c>
    </row>
    <row r="41" spans="1:18" x14ac:dyDescent="0.25">
      <c r="A41" s="123"/>
      <c r="B41" s="127" t="str">
        <f t="shared" si="4"/>
        <v>Q-23</v>
      </c>
      <c r="C41" s="128">
        <f>'SERV. PREVENTIVOS'!M20+'SIST ELECT'!K20+FRENOS!K20+LAVADOS!K20+MOTOR!K20+TRANSMISION!K20+DIFERENCIAL!K20</f>
        <v>200</v>
      </c>
      <c r="D41" s="128">
        <f>(0.01*'CONCENTRADO SIN M.O. Y UTILIDA'!D41)+'CONCENTRADO SIN M.O. Y UTILIDA'!D41</f>
        <v>0</v>
      </c>
      <c r="E41" s="128">
        <v>0</v>
      </c>
      <c r="F41" s="128">
        <f>(0.01*'CONCENTRADO SIN M.O. Y UTILIDA'!F41)+'CONCENTRADO SIN M.O. Y UTILIDA'!F41</f>
        <v>5050</v>
      </c>
      <c r="G41" s="128">
        <f>(0.01*'CONCENTRADO SIN M.O. Y UTILIDA'!G41)+'CONCENTRADO SIN M.O. Y UTILIDA'!G41</f>
        <v>0</v>
      </c>
      <c r="H41" s="128">
        <f>(0.01*'CONCENTRADO SIN M.O. Y UTILIDA'!H41)+'CONCENTRADO SIN M.O. Y UTILIDA'!H41</f>
        <v>0</v>
      </c>
      <c r="I41" s="128">
        <f t="shared" si="5"/>
        <v>5250</v>
      </c>
      <c r="J41" s="123"/>
      <c r="K41" s="127" t="str">
        <f t="shared" si="6"/>
        <v>Q-23</v>
      </c>
      <c r="L41" s="128">
        <f>'SERV. PREVENTIVOS'!M20+'SIST ELECT'!M20+FRENOS!M20+LAVADOS!M20+MOTOR!M20+TRANSMISION!M20+DIFERENCIAL!M20</f>
        <v>200</v>
      </c>
      <c r="M41" s="128">
        <f>(0.01*'CONCENTRADO SIN M.O. Y UTILIDA'!M41)+'CONCENTRADO SIN M.O. Y UTILIDA'!M41</f>
        <v>0</v>
      </c>
      <c r="N41" s="128">
        <v>2500</v>
      </c>
      <c r="O41" s="128">
        <f>(0.01*'CONCENTRADO SIN M.O. Y UTILIDA'!O41)+'CONCENTRADO SIN M.O. Y UTILIDA'!O41</f>
        <v>0</v>
      </c>
      <c r="P41" s="128">
        <f>(0.01*'CONCENTRADO SIN M.O. Y UTILIDA'!P41)+'CONCENTRADO SIN M.O. Y UTILIDA'!P41</f>
        <v>0</v>
      </c>
      <c r="Q41" s="128">
        <f>(0.01*'CONCENTRADO SIN M.O. Y UTILIDA'!Q41)+'CONCENTRADO SIN M.O. Y UTILIDA'!Q41</f>
        <v>0</v>
      </c>
      <c r="R41" s="128">
        <f t="shared" si="7"/>
        <v>2700</v>
      </c>
    </row>
    <row r="42" spans="1:18" x14ac:dyDescent="0.25">
      <c r="A42" s="123"/>
      <c r="B42" s="127" t="str">
        <f t="shared" si="4"/>
        <v>Q-98</v>
      </c>
      <c r="C42" s="128">
        <f>'SERV. PREVENTIVOS'!M21+'SIST ELECT'!K21+FRENOS!K21+LAVADOS!K21+MOTOR!K21+TRANSMISION!K21+DIFERENCIAL!K21</f>
        <v>1400</v>
      </c>
      <c r="D42" s="128">
        <f>(0.01*'CONCENTRADO SIN M.O. Y UTILIDA'!D42)+'CONCENTRADO SIN M.O. Y UTILIDA'!D42</f>
        <v>0</v>
      </c>
      <c r="E42" s="128">
        <v>0</v>
      </c>
      <c r="F42" s="128">
        <f>(0.01*'CONCENTRADO SIN M.O. Y UTILIDA'!F42)+'CONCENTRADO SIN M.O. Y UTILIDA'!F42</f>
        <v>5050</v>
      </c>
      <c r="G42" s="128">
        <f>(0.01*'CONCENTRADO SIN M.O. Y UTILIDA'!G42)+'CONCENTRADO SIN M.O. Y UTILIDA'!G42</f>
        <v>0</v>
      </c>
      <c r="H42" s="128">
        <f>(0.01*'CONCENTRADO SIN M.O. Y UTILIDA'!H42)+'CONCENTRADO SIN M.O. Y UTILIDA'!H42</f>
        <v>0</v>
      </c>
      <c r="I42" s="128">
        <f t="shared" si="5"/>
        <v>6450</v>
      </c>
      <c r="J42" s="123"/>
      <c r="K42" s="127" t="str">
        <f t="shared" si="6"/>
        <v>Q-98</v>
      </c>
      <c r="L42" s="128">
        <f>'SERV. PREVENTIVOS'!M21+'SIST ELECT'!M21+FRENOS!M21+LAVADOS!M21+MOTOR!M21+TRANSMISION!M21+DIFERENCIAL!M21</f>
        <v>2000</v>
      </c>
      <c r="M42" s="128">
        <f>(0.01*'CONCENTRADO SIN M.O. Y UTILIDA'!M42)+'CONCENTRADO SIN M.O. Y UTILIDA'!M42</f>
        <v>3535</v>
      </c>
      <c r="N42" s="128">
        <v>0</v>
      </c>
      <c r="O42" s="128">
        <f>(0.01*'CONCENTRADO SIN M.O. Y UTILIDA'!O42)+'CONCENTRADO SIN M.O. Y UTILIDA'!O42</f>
        <v>0</v>
      </c>
      <c r="P42" s="128">
        <f>(0.01*'CONCENTRADO SIN M.O. Y UTILIDA'!P42)+'CONCENTRADO SIN M.O. Y UTILIDA'!P42</f>
        <v>0</v>
      </c>
      <c r="Q42" s="128">
        <f>(0.01*'CONCENTRADO SIN M.O. Y UTILIDA'!Q42)+'CONCENTRADO SIN M.O. Y UTILIDA'!Q42</f>
        <v>0</v>
      </c>
      <c r="R42" s="128">
        <f t="shared" si="7"/>
        <v>5535</v>
      </c>
    </row>
    <row r="43" spans="1:18" x14ac:dyDescent="0.25">
      <c r="A43" s="123"/>
      <c r="B43" s="127" t="str">
        <f t="shared" si="4"/>
        <v>Q-664</v>
      </c>
      <c r="C43" s="128">
        <f>'SERV. PREVENTIVOS'!M22+'SIST ELECT'!K22+FRENOS!K22+LAVADOS!K22+MOTOR!K22+TRANSMISION!K22+DIFERENCIAL!K22</f>
        <v>200</v>
      </c>
      <c r="D43" s="128">
        <f>(0.01*'CONCENTRADO SIN M.O. Y UTILIDA'!D43)+'CONCENTRADO SIN M.O. Y UTILIDA'!D43</f>
        <v>0</v>
      </c>
      <c r="E43" s="128">
        <v>0</v>
      </c>
      <c r="F43" s="128">
        <f>(0.01*'CONCENTRADO SIN M.O. Y UTILIDA'!F43)+'CONCENTRADO SIN M.O. Y UTILIDA'!F43</f>
        <v>5050</v>
      </c>
      <c r="G43" s="128">
        <f>(0.01*'CONCENTRADO SIN M.O. Y UTILIDA'!G43)+'CONCENTRADO SIN M.O. Y UTILIDA'!G43</f>
        <v>0</v>
      </c>
      <c r="H43" s="128">
        <f>(0.01*'CONCENTRADO SIN M.O. Y UTILIDA'!H43)+'CONCENTRADO SIN M.O. Y UTILIDA'!H43</f>
        <v>1.01</v>
      </c>
      <c r="I43" s="128">
        <f t="shared" si="5"/>
        <v>5251.01</v>
      </c>
      <c r="J43" s="123"/>
      <c r="K43" s="127" t="str">
        <f t="shared" si="6"/>
        <v>Q-664</v>
      </c>
      <c r="L43" s="128">
        <f>'SERV. PREVENTIVOS'!M22+'SIST ELECT'!M22+FRENOS!M22+LAVADOS!M22+MOTOR!M22+TRANSMISION!M22+DIFERENCIAL!M22</f>
        <v>200</v>
      </c>
      <c r="M43" s="128">
        <f>(0.01*'CONCENTRADO SIN M.O. Y UTILIDA'!M43)+'CONCENTRADO SIN M.O. Y UTILIDA'!M43</f>
        <v>0</v>
      </c>
      <c r="N43" s="128">
        <v>2500</v>
      </c>
      <c r="O43" s="128">
        <f>(0.01*'CONCENTRADO SIN M.O. Y UTILIDA'!O43)+'CONCENTRADO SIN M.O. Y UTILIDA'!O43</f>
        <v>0</v>
      </c>
      <c r="P43" s="128">
        <f>(0.01*'CONCENTRADO SIN M.O. Y UTILIDA'!P43)+'CONCENTRADO SIN M.O. Y UTILIDA'!P43</f>
        <v>0</v>
      </c>
      <c r="Q43" s="128">
        <f>(0.01*'CONCENTRADO SIN M.O. Y UTILIDA'!Q43)+'CONCENTRADO SIN M.O. Y UTILIDA'!Q43</f>
        <v>1.01</v>
      </c>
      <c r="R43" s="128">
        <f t="shared" si="7"/>
        <v>2701.01</v>
      </c>
    </row>
    <row r="44" spans="1:18" x14ac:dyDescent="0.25">
      <c r="A44" s="123"/>
      <c r="B44" s="127" t="str">
        <f t="shared" si="4"/>
        <v>A-6</v>
      </c>
      <c r="C44" s="128">
        <f>'SERV. PREVENTIVOS'!M23+'SIST ELECT'!K23+FRENOS!K23+LAVADOS!K23+MOTOR!K23+TRANSMISION!K23+DIFERENCIAL!K23</f>
        <v>2300</v>
      </c>
      <c r="D44" s="128">
        <f>(0.01*'CONCENTRADO SIN M.O. Y UTILIDA'!D44)+'CONCENTRADO SIN M.O. Y UTILIDA'!D44</f>
        <v>1464.5</v>
      </c>
      <c r="E44" s="128">
        <v>0</v>
      </c>
      <c r="F44" s="128">
        <f>(0.01*'CONCENTRADO SIN M.O. Y UTILIDA'!F44)+'CONCENTRADO SIN M.O. Y UTILIDA'!F44</f>
        <v>0</v>
      </c>
      <c r="G44" s="128">
        <f>(0.01*'CONCENTRADO SIN M.O. Y UTILIDA'!G44)+'CONCENTRADO SIN M.O. Y UTILIDA'!G44</f>
        <v>0</v>
      </c>
      <c r="H44" s="128">
        <f>(0.01*'CONCENTRADO SIN M.O. Y UTILIDA'!H44)+'CONCENTRADO SIN M.O. Y UTILIDA'!H44</f>
        <v>0</v>
      </c>
      <c r="I44" s="128">
        <f t="shared" si="5"/>
        <v>3764.5</v>
      </c>
      <c r="J44" s="123"/>
      <c r="K44" s="127" t="str">
        <f t="shared" si="6"/>
        <v>A-6</v>
      </c>
      <c r="L44" s="128">
        <f>'SERV. PREVENTIVOS'!M23+'SIST ELECT'!M23+FRENOS!M23+LAVADOS!M23+MOTOR!M23+TRANSMISION!M23+DIFERENCIAL!M23</f>
        <v>2300</v>
      </c>
      <c r="M44" s="128">
        <f>(0.01*'CONCENTRADO SIN M.O. Y UTILIDA'!M44)+'CONCENTRADO SIN M.O. Y UTILIDA'!M44</f>
        <v>1464.5</v>
      </c>
      <c r="N44" s="128">
        <v>0</v>
      </c>
      <c r="O44" s="128">
        <f>(0.01*'CONCENTRADO SIN M.O. Y UTILIDA'!O44)+'CONCENTRADO SIN M.O. Y UTILIDA'!O44</f>
        <v>5050</v>
      </c>
      <c r="P44" s="128">
        <f>(0.01*'CONCENTRADO SIN M.O. Y UTILIDA'!P44)+'CONCENTRADO SIN M.O. Y UTILIDA'!P44</f>
        <v>0</v>
      </c>
      <c r="Q44" s="128">
        <f>(0.01*'CONCENTRADO SIN M.O. Y UTILIDA'!Q44)+'CONCENTRADO SIN M.O. Y UTILIDA'!Q44</f>
        <v>0</v>
      </c>
      <c r="R44" s="128">
        <f t="shared" si="7"/>
        <v>8814.5</v>
      </c>
    </row>
    <row r="45" spans="1:18" x14ac:dyDescent="0.25">
      <c r="A45" s="123"/>
      <c r="B45" s="127" t="str">
        <f t="shared" si="4"/>
        <v>A-367</v>
      </c>
      <c r="C45" s="128">
        <f>'SERV. PREVENTIVOS'!M24+'SIST ELECT'!K24+FRENOS!K24+LAVADOS!K24+MOTOR!K24+TRANSMISION!K24+DIFERENCIAL!K24</f>
        <v>200</v>
      </c>
      <c r="D45" s="128">
        <v>1500</v>
      </c>
      <c r="E45" s="128">
        <v>0</v>
      </c>
      <c r="F45" s="128">
        <f>(0.01*'CONCENTRADO SIN M.O. Y UTILIDA'!F45)+'CONCENTRADO SIN M.O. Y UTILIDA'!F45</f>
        <v>0</v>
      </c>
      <c r="G45" s="128">
        <f>(0.01*'CONCENTRADO SIN M.O. Y UTILIDA'!G45)+'CONCENTRADO SIN M.O. Y UTILIDA'!G45</f>
        <v>0</v>
      </c>
      <c r="H45" s="128">
        <f>(0.01*'CONCENTRADO SIN M.O. Y UTILIDA'!H45)+'CONCENTRADO SIN M.O. Y UTILIDA'!H45</f>
        <v>0</v>
      </c>
      <c r="I45" s="128">
        <f t="shared" si="5"/>
        <v>1700</v>
      </c>
      <c r="J45" s="123"/>
      <c r="K45" s="127" t="str">
        <f t="shared" si="6"/>
        <v>A-367</v>
      </c>
      <c r="L45" s="128">
        <f>'SERV. PREVENTIVOS'!M24+'SIST ELECT'!M24+FRENOS!M24+LAVADOS!M24+MOTOR!M24+TRANSMISION!M24+DIFERENCIAL!M24</f>
        <v>200</v>
      </c>
      <c r="M45" s="128">
        <f>(0.01*'CONCENTRADO SIN M.O. Y UTILIDA'!M45)+'CONCENTRADO SIN M.O. Y UTILIDA'!M45</f>
        <v>0</v>
      </c>
      <c r="N45" s="128">
        <v>0</v>
      </c>
      <c r="O45" s="128">
        <f>(0.01*'CONCENTRADO SIN M.O. Y UTILIDA'!O45)+'CONCENTRADO SIN M.O. Y UTILIDA'!O45</f>
        <v>0</v>
      </c>
      <c r="P45" s="128">
        <f>(0.01*'CONCENTRADO SIN M.O. Y UTILIDA'!P45)+'CONCENTRADO SIN M.O. Y UTILIDA'!P45</f>
        <v>0</v>
      </c>
      <c r="Q45" s="128">
        <f>(0.01*'CONCENTRADO SIN M.O. Y UTILIDA'!Q45)+'CONCENTRADO SIN M.O. Y UTILIDA'!Q45</f>
        <v>0</v>
      </c>
      <c r="R45" s="128">
        <f t="shared" si="7"/>
        <v>200</v>
      </c>
    </row>
    <row r="46" spans="1:18" x14ac:dyDescent="0.25">
      <c r="A46" s="123"/>
      <c r="B46" s="127" t="str">
        <f t="shared" si="4"/>
        <v>A-494</v>
      </c>
      <c r="C46" s="128">
        <f>'SERV. PREVENTIVOS'!M25+'SIST ELECT'!K25+FRENOS!K25+LAVADOS!K25+MOTOR!K25+TRANSMISION!K25+DIFERENCIAL!K25</f>
        <v>1900</v>
      </c>
      <c r="D46" s="128">
        <v>1500</v>
      </c>
      <c r="E46" s="128">
        <v>0</v>
      </c>
      <c r="F46" s="128">
        <f>(0.01*'CONCENTRADO SIN M.O. Y UTILIDA'!F46)+'CONCENTRADO SIN M.O. Y UTILIDA'!F46</f>
        <v>0</v>
      </c>
      <c r="G46" s="128">
        <f>(0.01*'CONCENTRADO SIN M.O. Y UTILIDA'!G46)+'CONCENTRADO SIN M.O. Y UTILIDA'!G46</f>
        <v>0</v>
      </c>
      <c r="H46" s="128">
        <f>(0.01*'CONCENTRADO SIN M.O. Y UTILIDA'!H46)+'CONCENTRADO SIN M.O. Y UTILIDA'!H46</f>
        <v>1.01</v>
      </c>
      <c r="I46" s="128">
        <f t="shared" si="5"/>
        <v>3401.01</v>
      </c>
      <c r="J46" s="123"/>
      <c r="K46" s="127" t="str">
        <f t="shared" si="6"/>
        <v>A-494</v>
      </c>
      <c r="L46" s="128">
        <f>'SERV. PREVENTIVOS'!M25+'SIST ELECT'!M25+FRENOS!M25+LAVADOS!M25+MOTOR!M25+TRANSMISION!M25+DIFERENCIAL!M25</f>
        <v>1900</v>
      </c>
      <c r="M46" s="128">
        <f>(0.01*'CONCENTRADO SIN M.O. Y UTILIDA'!M46)+'CONCENTRADO SIN M.O. Y UTILIDA'!M46</f>
        <v>1464.5</v>
      </c>
      <c r="N46" s="128">
        <v>0</v>
      </c>
      <c r="O46" s="128">
        <f>(0.01*'CONCENTRADO SIN M.O. Y UTILIDA'!O46)+'CONCENTRADO SIN M.O. Y UTILIDA'!O46</f>
        <v>0</v>
      </c>
      <c r="P46" s="128">
        <f>(0.01*'CONCENTRADO SIN M.O. Y UTILIDA'!P46)+'CONCENTRADO SIN M.O. Y UTILIDA'!P46</f>
        <v>0</v>
      </c>
      <c r="Q46" s="128">
        <f>(0.01*'CONCENTRADO SIN M.O. Y UTILIDA'!Q46)+'CONCENTRADO SIN M.O. Y UTILIDA'!Q46</f>
        <v>1.01</v>
      </c>
      <c r="R46" s="128">
        <f t="shared" si="7"/>
        <v>3365.51</v>
      </c>
    </row>
    <row r="47" spans="1:18" x14ac:dyDescent="0.25">
      <c r="A47" s="123"/>
      <c r="B47" s="127" t="str">
        <f t="shared" si="4"/>
        <v>A-278</v>
      </c>
      <c r="C47" s="128">
        <f>'SERV. PREVENTIVOS'!M26+'SIST ELECT'!K26+FRENOS!K26+LAVADOS!K26+MOTOR!K26+TRANSMISION!K26+DIFERENCIAL!K26</f>
        <v>200</v>
      </c>
      <c r="D47" s="128">
        <f>(0.01*'CONCENTRADO SIN M.O. Y UTILIDA'!D47)+'CONCENTRADO SIN M.O. Y UTILIDA'!D47</f>
        <v>0</v>
      </c>
      <c r="E47" s="128">
        <f>(0.01*'CONCENTRADO SIN M.O. Y UTILIDA'!E47)+'CONCENTRADO SIN M.O. Y UTILIDA'!E47</f>
        <v>0</v>
      </c>
      <c r="F47" s="128">
        <f>(0.01*'CONCENTRADO SIN M.O. Y UTILIDA'!F47)+'CONCENTRADO SIN M.O. Y UTILIDA'!F47</f>
        <v>0</v>
      </c>
      <c r="G47" s="128">
        <f>(0.01*'CONCENTRADO SIN M.O. Y UTILIDA'!G47)+'CONCENTRADO SIN M.O. Y UTILIDA'!G47</f>
        <v>0</v>
      </c>
      <c r="H47" s="128">
        <f>(0.01*'CONCENTRADO SIN M.O. Y UTILIDA'!H47)+'CONCENTRADO SIN M.O. Y UTILIDA'!H47</f>
        <v>0</v>
      </c>
      <c r="I47" s="128">
        <f t="shared" si="5"/>
        <v>200</v>
      </c>
      <c r="J47" s="123"/>
      <c r="K47" s="127" t="str">
        <f t="shared" si="6"/>
        <v>A-278</v>
      </c>
      <c r="L47" s="128">
        <f>'SERV. PREVENTIVOS'!M26+'SIST ELECT'!M26+FRENOS!M26+LAVADOS!M26+MOTOR!M26+TRANSMISION!M26+DIFERENCIAL!M26</f>
        <v>200</v>
      </c>
      <c r="M47" s="128">
        <f>(0.01*'CONCENTRADO SIN M.O. Y UTILIDA'!M47)+'CONCENTRADO SIN M.O. Y UTILIDA'!M47</f>
        <v>0</v>
      </c>
      <c r="N47" s="128">
        <v>0</v>
      </c>
      <c r="O47" s="128">
        <f>(0.01*'CONCENTRADO SIN M.O. Y UTILIDA'!O47)+'CONCENTRADO SIN M.O. Y UTILIDA'!O47</f>
        <v>0</v>
      </c>
      <c r="P47" s="128">
        <f>(0.01*'CONCENTRADO SIN M.O. Y UTILIDA'!P47)+'CONCENTRADO SIN M.O. Y UTILIDA'!P47</f>
        <v>0</v>
      </c>
      <c r="Q47" s="128">
        <f>(0.01*'CONCENTRADO SIN M.O. Y UTILIDA'!Q47)+'CONCENTRADO SIN M.O. Y UTILIDA'!Q47</f>
        <v>0</v>
      </c>
      <c r="R47" s="128">
        <f t="shared" si="7"/>
        <v>200</v>
      </c>
    </row>
    <row r="48" spans="1:18" x14ac:dyDescent="0.25">
      <c r="A48" s="123"/>
      <c r="B48" s="127" t="str">
        <f t="shared" si="4"/>
        <v>A-38</v>
      </c>
      <c r="C48" s="128">
        <f>'SERV. PREVENTIVOS'!M27+'SIST ELECT'!K27+FRENOS!K27+LAVADOS!K27+MOTOR!K27+TRANSMISION!K27+DIFERENCIAL!K27</f>
        <v>2200</v>
      </c>
      <c r="D48" s="128">
        <f>(0.01*'CONCENTRADO SIN M.O. Y UTILIDA'!D48)+'CONCENTRADO SIN M.O. Y UTILIDA'!D48</f>
        <v>3030</v>
      </c>
      <c r="E48" s="128">
        <f>(0.01*'CONCENTRADO SIN M.O. Y UTILIDA'!E48)+'CONCENTRADO SIN M.O. Y UTILIDA'!E48</f>
        <v>0</v>
      </c>
      <c r="F48" s="128">
        <f>(0.01*'CONCENTRADO SIN M.O. Y UTILIDA'!F48)+'CONCENTRADO SIN M.O. Y UTILIDA'!F48</f>
        <v>0</v>
      </c>
      <c r="G48" s="128">
        <f>(0.01*'CONCENTRADO SIN M.O. Y UTILIDA'!G48)+'CONCENTRADO SIN M.O. Y UTILIDA'!G48</f>
        <v>0</v>
      </c>
      <c r="H48" s="128">
        <f>(0.01*'CONCENTRADO SIN M.O. Y UTILIDA'!H48)+'CONCENTRADO SIN M.O. Y UTILIDA'!H48</f>
        <v>505</v>
      </c>
      <c r="I48" s="128">
        <f t="shared" si="5"/>
        <v>5735</v>
      </c>
      <c r="J48" s="123"/>
      <c r="K48" s="127" t="str">
        <f t="shared" si="6"/>
        <v>A-38</v>
      </c>
      <c r="L48" s="128">
        <f>'SERV. PREVENTIVOS'!M27+'SIST ELECT'!M27+FRENOS!M27+LAVADOS!M27+MOTOR!M27+TRANSMISION!M27+DIFERENCIAL!M27</f>
        <v>2200</v>
      </c>
      <c r="M48" s="128">
        <f>(0.01*'CONCENTRADO SIN M.O. Y UTILIDA'!M48)+'CONCENTRADO SIN M.O. Y UTILIDA'!M48</f>
        <v>3030</v>
      </c>
      <c r="N48" s="128">
        <f>(0.01*'CONCENTRADO SIN M.O. Y UTILIDA'!N48)+'CONCENTRADO SIN M.O. Y UTILIDA'!N48</f>
        <v>0</v>
      </c>
      <c r="O48" s="128">
        <f>(0.01*'CONCENTRADO SIN M.O. Y UTILIDA'!O48)+'CONCENTRADO SIN M.O. Y UTILIDA'!O48</f>
        <v>0</v>
      </c>
      <c r="P48" s="128">
        <f>(0.01*'CONCENTRADO SIN M.O. Y UTILIDA'!P48)+'CONCENTRADO SIN M.O. Y UTILIDA'!P48</f>
        <v>0</v>
      </c>
      <c r="Q48" s="128">
        <f>(0.01*'CONCENTRADO SIN M.O. Y UTILIDA'!Q48)+'CONCENTRADO SIN M.O. Y UTILIDA'!Q48</f>
        <v>0</v>
      </c>
      <c r="R48" s="128">
        <f t="shared" si="7"/>
        <v>5230</v>
      </c>
    </row>
    <row r="49" spans="1:18" x14ac:dyDescent="0.25">
      <c r="A49" s="123"/>
      <c r="B49" s="127" t="str">
        <f t="shared" si="4"/>
        <v>A-93</v>
      </c>
      <c r="C49" s="128">
        <f>'SERV. PREVENTIVOS'!M28+'SIST ELECT'!K28+FRENOS!K28+LAVADOS!K28+MOTOR!K28+TRANSMISION!K28+DIFERENCIAL!K28</f>
        <v>200</v>
      </c>
      <c r="D49" s="128">
        <f>(0.01*'CONCENTRADO SIN M.O. Y UTILIDA'!D49)+'CONCENTRADO SIN M.O. Y UTILIDA'!D49</f>
        <v>0</v>
      </c>
      <c r="E49" s="128">
        <v>1500</v>
      </c>
      <c r="F49" s="128">
        <f>(0.01*'CONCENTRADO SIN M.O. Y UTILIDA'!F49)+'CONCENTRADO SIN M.O. Y UTILIDA'!F49</f>
        <v>0</v>
      </c>
      <c r="G49" s="128">
        <f>(0.01*'CONCENTRADO SIN M.O. Y UTILIDA'!G49)+'CONCENTRADO SIN M.O. Y UTILIDA'!G49</f>
        <v>0</v>
      </c>
      <c r="H49" s="128">
        <f>(0.01*'CONCENTRADO SIN M.O. Y UTILIDA'!H49)+'CONCENTRADO SIN M.O. Y UTILIDA'!H49</f>
        <v>0</v>
      </c>
      <c r="I49" s="128">
        <f t="shared" si="5"/>
        <v>1700</v>
      </c>
      <c r="J49" s="123"/>
      <c r="K49" s="127" t="str">
        <f t="shared" si="6"/>
        <v>A-93</v>
      </c>
      <c r="L49" s="128">
        <f>'SERV. PREVENTIVOS'!M28+'SIST ELECT'!M28+FRENOS!M28+LAVADOS!M28+MOTOR!M28+TRANSMISION!M28+DIFERENCIAL!M28</f>
        <v>200</v>
      </c>
      <c r="M49" s="128">
        <f>(0.01*'CONCENTRADO SIN M.O. Y UTILIDA'!M49)+'CONCENTRADO SIN M.O. Y UTILIDA'!M49</f>
        <v>0</v>
      </c>
      <c r="N49" s="128">
        <v>1000</v>
      </c>
      <c r="O49" s="128">
        <f>(0.01*'CONCENTRADO SIN M.O. Y UTILIDA'!O49)+'CONCENTRADO SIN M.O. Y UTILIDA'!O49</f>
        <v>0</v>
      </c>
      <c r="P49" s="128">
        <f>(0.01*'CONCENTRADO SIN M.O. Y UTILIDA'!P49)+'CONCENTRADO SIN M.O. Y UTILIDA'!P49</f>
        <v>0</v>
      </c>
      <c r="Q49" s="128">
        <f>(0.01*'CONCENTRADO SIN M.O. Y UTILIDA'!Q49)+'CONCENTRADO SIN M.O. Y UTILIDA'!Q49</f>
        <v>0</v>
      </c>
      <c r="R49" s="128">
        <f t="shared" si="7"/>
        <v>1200</v>
      </c>
    </row>
    <row r="50" spans="1:18" s="130" customFormat="1" x14ac:dyDescent="0.25">
      <c r="A50" s="124"/>
      <c r="B50" s="129" t="s">
        <v>105</v>
      </c>
      <c r="C50" s="126">
        <f t="shared" ref="C50:I50" si="8">SUM(C31:C49)</f>
        <v>21400</v>
      </c>
      <c r="D50" s="126">
        <f t="shared" si="8"/>
        <v>24523.1</v>
      </c>
      <c r="E50" s="126">
        <f t="shared" si="8"/>
        <v>10000</v>
      </c>
      <c r="F50" s="126">
        <f t="shared" si="8"/>
        <v>15150</v>
      </c>
      <c r="G50" s="126">
        <f t="shared" si="8"/>
        <v>2973.44</v>
      </c>
      <c r="H50" s="126">
        <f t="shared" si="8"/>
        <v>507.02</v>
      </c>
      <c r="I50" s="126">
        <f t="shared" si="8"/>
        <v>74553.56</v>
      </c>
      <c r="J50" s="124"/>
      <c r="K50" s="129" t="s">
        <v>105</v>
      </c>
      <c r="L50" s="126">
        <f t="shared" ref="L50:R50" si="9">SUM(L31:L49)</f>
        <v>23600</v>
      </c>
      <c r="M50" s="126">
        <f t="shared" si="9"/>
        <v>27684.1</v>
      </c>
      <c r="N50" s="126">
        <f t="shared" si="9"/>
        <v>14500</v>
      </c>
      <c r="O50" s="126">
        <f t="shared" si="9"/>
        <v>5050</v>
      </c>
      <c r="P50" s="126">
        <f t="shared" si="9"/>
        <v>0</v>
      </c>
      <c r="Q50" s="126">
        <f t="shared" si="9"/>
        <v>3.0300000000000002</v>
      </c>
      <c r="R50" s="126">
        <f t="shared" si="9"/>
        <v>70837.13</v>
      </c>
    </row>
    <row r="51" spans="1:18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</row>
    <row r="52" spans="1:18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</row>
    <row r="53" spans="1:18" x14ac:dyDescent="0.2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</row>
    <row r="54" spans="1:18" x14ac:dyDescent="0.25">
      <c r="A54" s="123"/>
      <c r="B54" s="124"/>
      <c r="C54" s="125" t="s">
        <v>5</v>
      </c>
      <c r="D54" s="124"/>
      <c r="E54" s="124"/>
      <c r="F54" s="124"/>
      <c r="G54" s="124"/>
      <c r="H54" s="124"/>
      <c r="I54" s="124"/>
      <c r="J54" s="123"/>
      <c r="K54" s="124"/>
      <c r="L54" s="125" t="s">
        <v>6</v>
      </c>
      <c r="M54" s="124"/>
      <c r="N54" s="124"/>
      <c r="O54" s="124"/>
      <c r="P54" s="124"/>
      <c r="Q54" s="124"/>
      <c r="R54" s="124"/>
    </row>
    <row r="55" spans="1:18" x14ac:dyDescent="0.25">
      <c r="A55" s="123"/>
      <c r="B55" s="126" t="s">
        <v>99</v>
      </c>
      <c r="C55" s="126" t="s">
        <v>100</v>
      </c>
      <c r="D55" s="126" t="s">
        <v>101</v>
      </c>
      <c r="E55" s="126" t="s">
        <v>102</v>
      </c>
      <c r="F55" s="126" t="s">
        <v>46</v>
      </c>
      <c r="G55" s="126" t="s">
        <v>103</v>
      </c>
      <c r="H55" s="126" t="s">
        <v>104</v>
      </c>
      <c r="I55" s="126" t="s">
        <v>105</v>
      </c>
      <c r="J55" s="123"/>
      <c r="K55" s="126" t="s">
        <v>99</v>
      </c>
      <c r="L55" s="126" t="s">
        <v>100</v>
      </c>
      <c r="M55" s="126" t="s">
        <v>101</v>
      </c>
      <c r="N55" s="126" t="s">
        <v>102</v>
      </c>
      <c r="O55" s="126" t="s">
        <v>46</v>
      </c>
      <c r="P55" s="126" t="s">
        <v>103</v>
      </c>
      <c r="Q55" s="126" t="s">
        <v>104</v>
      </c>
      <c r="R55" s="126" t="s">
        <v>105</v>
      </c>
    </row>
    <row r="56" spans="1:18" x14ac:dyDescent="0.25">
      <c r="A56" s="123"/>
      <c r="B56" s="127" t="str">
        <f t="shared" ref="B56:B74" si="10">B31</f>
        <v>B-9</v>
      </c>
      <c r="C56" s="128">
        <f>'SERV. PREVENTIVOS'!Q10+'SIST ELECT'!O10+FRENOS!O10+LAVADOS!O10+MOTOR!O10+TRANSMISION!O10+DIFERENCIAL!O10</f>
        <v>1200</v>
      </c>
      <c r="D56" s="128">
        <f>(0.01*'CONCENTRADO SIN M.O. Y UTILIDA'!D56)+'CONCENTRADO SIN M.O. Y UTILIDA'!D56</f>
        <v>2020</v>
      </c>
      <c r="E56" s="128">
        <v>0</v>
      </c>
      <c r="F56" s="128">
        <f>(0.01*'CONCENTRADO SIN M.O. Y UTILIDA'!F56)+'CONCENTRADO SIN M.O. Y UTILIDA'!F56</f>
        <v>0</v>
      </c>
      <c r="G56" s="128">
        <f>(0.01*'CONCENTRADO SIN M.O. Y UTILIDA'!G56)+'CONCENTRADO SIN M.O. Y UTILIDA'!G56</f>
        <v>0</v>
      </c>
      <c r="H56" s="128">
        <f>(0.01*'CONCENTRADO SIN M.O. Y UTILIDA'!H56)+'CONCENTRADO SIN M.O. Y UTILIDA'!H56</f>
        <v>0</v>
      </c>
      <c r="I56" s="128">
        <f t="shared" ref="I56:I74" si="11">SUM(C56:H56)</f>
        <v>3220</v>
      </c>
      <c r="J56" s="123"/>
      <c r="K56" s="127" t="str">
        <f t="shared" ref="K56:K74" si="12">K31</f>
        <v>B-9</v>
      </c>
      <c r="L56" s="128">
        <f>'SERV. PREVENTIVOS'!S10+'SIST ELECT'!Q10+FRENOS!Q10+LAVADOS!Q10+MOTOR!Q10+TRANSMISION!Q10+DIFERENCIAL!Q10</f>
        <v>200</v>
      </c>
      <c r="M56" s="128">
        <f>(0.01*'CONCENTRADO SIN M.O. Y UTILIDA'!M56)+'CONCENTRADO SIN M.O. Y UTILIDA'!M56</f>
        <v>0</v>
      </c>
      <c r="N56" s="128">
        <v>0</v>
      </c>
      <c r="O56" s="128">
        <f>(0.01*'CONCENTRADO SIN M.O. Y UTILIDA'!O56)+'CONCENTRADO SIN M.O. Y UTILIDA'!O56</f>
        <v>6060</v>
      </c>
      <c r="P56" s="128">
        <f>(0.01*'CONCENTRADO SIN M.O. Y UTILIDA'!P56)+'CONCENTRADO SIN M.O. Y UTILIDA'!P56</f>
        <v>0</v>
      </c>
      <c r="Q56" s="128">
        <f>(0.01*'CONCENTRADO SIN M.O. Y UTILIDA'!Q56)+'CONCENTRADO SIN M.O. Y UTILIDA'!Q56</f>
        <v>0</v>
      </c>
      <c r="R56" s="128">
        <f t="shared" ref="R56:R74" si="13">SUM(L56:Q56)</f>
        <v>6260</v>
      </c>
    </row>
    <row r="57" spans="1:18" x14ac:dyDescent="0.25">
      <c r="A57" s="123"/>
      <c r="B57" s="127" t="str">
        <f t="shared" si="10"/>
        <v>B-65</v>
      </c>
      <c r="C57" s="128">
        <f>'SERV. PREVENTIVOS'!Q11+'SIST ELECT'!O11+FRENOS!O11+LAVADOS!O11+MOTOR!O11+TRANSMISION!O11+DIFERENCIAL!O11</f>
        <v>200</v>
      </c>
      <c r="D57" s="128">
        <f>(0.01*'CONCENTRADO SIN M.O. Y UTILIDA'!D57)+'CONCENTRADO SIN M.O. Y UTILIDA'!D57</f>
        <v>0</v>
      </c>
      <c r="E57" s="128">
        <f>(0.01*'CONCENTRADO SIN M.O. Y UTILIDA'!E57)+'CONCENTRADO SIN M.O. Y UTILIDA'!E57</f>
        <v>0</v>
      </c>
      <c r="F57" s="128">
        <f>(0.01*'CONCENTRADO SIN M.O. Y UTILIDA'!F57)+'CONCENTRADO SIN M.O. Y UTILIDA'!F57</f>
        <v>6060</v>
      </c>
      <c r="G57" s="128">
        <f>(0.01*'CONCENTRADO SIN M.O. Y UTILIDA'!G57)+'CONCENTRADO SIN M.O. Y UTILIDA'!G57</f>
        <v>0</v>
      </c>
      <c r="H57" s="128">
        <f>(0.01*'CONCENTRADO SIN M.O. Y UTILIDA'!H57)+'CONCENTRADO SIN M.O. Y UTILIDA'!H57</f>
        <v>0</v>
      </c>
      <c r="I57" s="128">
        <f t="shared" si="11"/>
        <v>6260</v>
      </c>
      <c r="J57" s="123"/>
      <c r="K57" s="127" t="str">
        <f t="shared" si="12"/>
        <v>B-65</v>
      </c>
      <c r="L57" s="128">
        <f>'SERV. PREVENTIVOS'!S11+'SIST ELECT'!Q11+FRENOS!Q11+LAVADOS!Q11+MOTOR!Q11+TRANSMISION!Q11+DIFERENCIAL!Q11</f>
        <v>1000</v>
      </c>
      <c r="M57" s="128">
        <f>(0.01*'CONCENTRADO SIN M.O. Y UTILIDA'!M57)+'CONCENTRADO SIN M.O. Y UTILIDA'!M57</f>
        <v>909</v>
      </c>
      <c r="N57" s="128">
        <v>0</v>
      </c>
      <c r="O57" s="128">
        <f>(0.01*'CONCENTRADO SIN M.O. Y UTILIDA'!O57)+'CONCENTRADO SIN M.O. Y UTILIDA'!O57</f>
        <v>0</v>
      </c>
      <c r="P57" s="128">
        <f>(0.01*'CONCENTRADO SIN M.O. Y UTILIDA'!P57)+'CONCENTRADO SIN M.O. Y UTILIDA'!P57</f>
        <v>0</v>
      </c>
      <c r="Q57" s="128">
        <f>(0.01*'CONCENTRADO SIN M.O. Y UTILIDA'!Q57)+'CONCENTRADO SIN M.O. Y UTILIDA'!Q57</f>
        <v>0</v>
      </c>
      <c r="R57" s="128">
        <f t="shared" si="13"/>
        <v>1909</v>
      </c>
    </row>
    <row r="58" spans="1:18" x14ac:dyDescent="0.25">
      <c r="A58" s="123"/>
      <c r="B58" s="127" t="str">
        <f t="shared" si="10"/>
        <v>B-357</v>
      </c>
      <c r="C58" s="128">
        <f>'SERV. PREVENTIVOS'!Q12+'SIST ELECT'!O12+FRENOS!O12+LAVADOS!O12+MOTOR!O12+TRANSMISION!O12+DIFERENCIAL!O12</f>
        <v>2000</v>
      </c>
      <c r="D58" s="128">
        <f>(0.01*'CONCENTRADO SIN M.O. Y UTILIDA'!D58)+'CONCENTRADO SIN M.O. Y UTILIDA'!D58</f>
        <v>2929</v>
      </c>
      <c r="E58" s="128">
        <v>0</v>
      </c>
      <c r="F58" s="128">
        <f>(0.01*'CONCENTRADO SIN M.O. Y UTILIDA'!F58)+'CONCENTRADO SIN M.O. Y UTILIDA'!F58</f>
        <v>0</v>
      </c>
      <c r="G58" s="128">
        <f>(0.01*'CONCENTRADO SIN M.O. Y UTILIDA'!G58)+'CONCENTRADO SIN M.O. Y UTILIDA'!G58</f>
        <v>0</v>
      </c>
      <c r="H58" s="128">
        <f>(0.01*'CONCENTRADO SIN M.O. Y UTILIDA'!H58)+'CONCENTRADO SIN M.O. Y UTILIDA'!H58</f>
        <v>0</v>
      </c>
      <c r="I58" s="128">
        <f t="shared" si="11"/>
        <v>4929</v>
      </c>
      <c r="J58" s="123"/>
      <c r="K58" s="127" t="str">
        <f t="shared" si="12"/>
        <v>B-357</v>
      </c>
      <c r="L58" s="128">
        <f>'SERV. PREVENTIVOS'!S12+'SIST ELECT'!Q12+FRENOS!Q12+LAVADOS!Q12+MOTOR!Q12+TRANSMISION!Q12+DIFERENCIAL!Q12</f>
        <v>200</v>
      </c>
      <c r="M58" s="128">
        <f>(0.01*'CONCENTRADO SIN M.O. Y UTILIDA'!M58)+'CONCENTRADO SIN M.O. Y UTILIDA'!M58</f>
        <v>0</v>
      </c>
      <c r="N58" s="128">
        <v>0</v>
      </c>
      <c r="O58" s="128">
        <f>(0.01*'CONCENTRADO SIN M.O. Y UTILIDA'!O58)+'CONCENTRADO SIN M.O. Y UTILIDA'!O58</f>
        <v>4040</v>
      </c>
      <c r="P58" s="128">
        <f>(0.01*'CONCENTRADO SIN M.O. Y UTILIDA'!P58)+'CONCENTRADO SIN M.O. Y UTILIDA'!P58</f>
        <v>0</v>
      </c>
      <c r="Q58" s="128">
        <f>(0.01*'CONCENTRADO SIN M.O. Y UTILIDA'!Q58)+'CONCENTRADO SIN M.O. Y UTILIDA'!Q58</f>
        <v>0</v>
      </c>
      <c r="R58" s="128">
        <f t="shared" si="13"/>
        <v>4240</v>
      </c>
    </row>
    <row r="59" spans="1:18" x14ac:dyDescent="0.25">
      <c r="A59" s="123"/>
      <c r="B59" s="127" t="str">
        <f t="shared" si="10"/>
        <v>B-7</v>
      </c>
      <c r="C59" s="128">
        <f>'SERV. PREVENTIVOS'!Q13+'SIST ELECT'!O13+FRENOS!O13+LAVADOS!O13+MOTOR!O13+TRANSMISION!O13+DIFERENCIAL!O13</f>
        <v>200</v>
      </c>
      <c r="D59" s="128">
        <f>(0.01*'CONCENTRADO SIN M.O. Y UTILIDA'!D59)+'CONCENTRADO SIN M.O. Y UTILIDA'!D59</f>
        <v>0</v>
      </c>
      <c r="E59" s="128">
        <v>0</v>
      </c>
      <c r="F59" s="128">
        <f>(0.01*'CONCENTRADO SIN M.O. Y UTILIDA'!F59)+'CONCENTRADO SIN M.O. Y UTILIDA'!F59</f>
        <v>4040</v>
      </c>
      <c r="G59" s="128">
        <f>(0.01*'CONCENTRADO SIN M.O. Y UTILIDA'!G59)+'CONCENTRADO SIN M.O. Y UTILIDA'!G59</f>
        <v>0</v>
      </c>
      <c r="H59" s="128">
        <v>0</v>
      </c>
      <c r="I59" s="128">
        <f t="shared" si="11"/>
        <v>4240</v>
      </c>
      <c r="J59" s="123"/>
      <c r="K59" s="127" t="str">
        <f t="shared" si="12"/>
        <v>B-7</v>
      </c>
      <c r="L59" s="128">
        <f>'SERV. PREVENTIVOS'!S13+'SIST ELECT'!Q13+FRENOS!Q13+LAVADOS!Q13+MOTOR!Q13+TRANSMISION!Q13+DIFERENCIAL!Q13</f>
        <v>2400</v>
      </c>
      <c r="M59" s="128">
        <f>(0.01*'CONCENTRADO SIN M.O. Y UTILIDA'!M59)+'CONCENTRADO SIN M.O. Y UTILIDA'!M59</f>
        <v>2396.73</v>
      </c>
      <c r="N59" s="128">
        <v>0</v>
      </c>
      <c r="O59" s="128">
        <f>(0.01*'CONCENTRADO SIN M.O. Y UTILIDA'!O59)+'CONCENTRADO SIN M.O. Y UTILIDA'!O59</f>
        <v>0</v>
      </c>
      <c r="P59" s="128">
        <f>(0.01*'CONCENTRADO SIN M.O. Y UTILIDA'!P59)+'CONCENTRADO SIN M.O. Y UTILIDA'!P59</f>
        <v>0</v>
      </c>
      <c r="Q59" s="128">
        <f>(0.01*'CONCENTRADO SIN M.O. Y UTILIDA'!Q59)+'CONCENTRADO SIN M.O. Y UTILIDA'!Q59</f>
        <v>0</v>
      </c>
      <c r="R59" s="128">
        <f t="shared" si="13"/>
        <v>4796.7299999999996</v>
      </c>
    </row>
    <row r="60" spans="1:18" x14ac:dyDescent="0.25">
      <c r="A60" s="123"/>
      <c r="B60" s="127" t="str">
        <f t="shared" si="10"/>
        <v>B-15</v>
      </c>
      <c r="C60" s="128">
        <f>'SERV. PREVENTIVOS'!Q14+'SIST ELECT'!O14+FRENOS!O14+LAVADOS!O14+MOTOR!O14+TRANSMISION!O14+DIFERENCIAL!O14</f>
        <v>1650</v>
      </c>
      <c r="D60" s="128">
        <f>(0.01*'CONCENTRADO SIN M.O. Y UTILIDA'!D60)+'CONCENTRADO SIN M.O. Y UTILIDA'!D60</f>
        <v>1134.23</v>
      </c>
      <c r="E60" s="128">
        <v>0</v>
      </c>
      <c r="F60" s="128">
        <f>(0.01*'CONCENTRADO SIN M.O. Y UTILIDA'!F60)+'CONCENTRADO SIN M.O. Y UTILIDA'!F60</f>
        <v>0</v>
      </c>
      <c r="G60" s="128">
        <f>(0.01*'CONCENTRADO SIN M.O. Y UTILIDA'!G60)+'CONCENTRADO SIN M.O. Y UTILIDA'!G60</f>
        <v>0</v>
      </c>
      <c r="H60" s="128">
        <v>0</v>
      </c>
      <c r="I60" s="128">
        <f t="shared" si="11"/>
        <v>2784.23</v>
      </c>
      <c r="J60" s="123"/>
      <c r="K60" s="127" t="str">
        <f t="shared" si="12"/>
        <v>B-15</v>
      </c>
      <c r="L60" s="128">
        <f>'SERV. PREVENTIVOS'!S14+'SIST ELECT'!Q14+FRENOS!Q14+LAVADOS!Q14+MOTOR!Q14+TRANSMISION!Q14+DIFERENCIAL!Q14</f>
        <v>200</v>
      </c>
      <c r="M60" s="128">
        <f>(0.01*'CONCENTRADO SIN M.O. Y UTILIDA'!M60)+'CONCENTRADO SIN M.O. Y UTILIDA'!M60</f>
        <v>0</v>
      </c>
      <c r="N60" s="128">
        <v>0</v>
      </c>
      <c r="O60" s="128">
        <f>(0.01*'CONCENTRADO SIN M.O. Y UTILIDA'!O60)+'CONCENTRADO SIN M.O. Y UTILIDA'!O60</f>
        <v>4040</v>
      </c>
      <c r="P60" s="128">
        <f>(0.01*'CONCENTRADO SIN M.O. Y UTILIDA'!P60)+'CONCENTRADO SIN M.O. Y UTILIDA'!P60</f>
        <v>0</v>
      </c>
      <c r="Q60" s="128">
        <f>(0.01*'CONCENTRADO SIN M.O. Y UTILIDA'!Q60)+'CONCENTRADO SIN M.O. Y UTILIDA'!Q60</f>
        <v>0</v>
      </c>
      <c r="R60" s="128">
        <f t="shared" si="13"/>
        <v>4240</v>
      </c>
    </row>
    <row r="61" spans="1:18" x14ac:dyDescent="0.25">
      <c r="A61" s="123"/>
      <c r="B61" s="127" t="str">
        <f t="shared" si="10"/>
        <v>B-541</v>
      </c>
      <c r="C61" s="128">
        <f>'SERV. PREVENTIVOS'!Q15+'SIST ELECT'!O15+FRENOS!O15+LAVADOS!O15+MOTOR!O15+TRANSMISION!O15+DIFERENCIAL!O15</f>
        <v>1200</v>
      </c>
      <c r="D61" s="128">
        <f>(0.01*'CONCENTRADO SIN M.O. Y UTILIDA'!D61)+'CONCENTRADO SIN M.O. Y UTILIDA'!D61</f>
        <v>2020</v>
      </c>
      <c r="E61" s="128">
        <v>0</v>
      </c>
      <c r="F61" s="128">
        <f>(0.01*'CONCENTRADO SIN M.O. Y UTILIDA'!F61)+'CONCENTRADO SIN M.O. Y UTILIDA'!F61</f>
        <v>0</v>
      </c>
      <c r="G61" s="128">
        <f>(0.01*'CONCENTRADO SIN M.O. Y UTILIDA'!G61)+'CONCENTRADO SIN M.O. Y UTILIDA'!G61</f>
        <v>0</v>
      </c>
      <c r="H61" s="128">
        <v>0</v>
      </c>
      <c r="I61" s="128">
        <f t="shared" si="11"/>
        <v>3220</v>
      </c>
      <c r="J61" s="123"/>
      <c r="K61" s="127" t="str">
        <f t="shared" si="12"/>
        <v>B-541</v>
      </c>
      <c r="L61" s="128">
        <f>'SERV. PREVENTIVOS'!S15+'SIST ELECT'!Q15+FRENOS!Q15+LAVADOS!Q15+MOTOR!Q15+TRANSMISION!Q15+DIFERENCIAL!Q15</f>
        <v>200</v>
      </c>
      <c r="M61" s="128">
        <f>(0.01*'CONCENTRADO SIN M.O. Y UTILIDA'!M61)+'CONCENTRADO SIN M.O. Y UTILIDA'!M61</f>
        <v>0</v>
      </c>
      <c r="N61" s="128">
        <v>0</v>
      </c>
      <c r="O61" s="128">
        <f>(0.01*'CONCENTRADO SIN M.O. Y UTILIDA'!O61)+'CONCENTRADO SIN M.O. Y UTILIDA'!O61</f>
        <v>6060</v>
      </c>
      <c r="P61" s="128">
        <f>(0.01*'CONCENTRADO SIN M.O. Y UTILIDA'!P61)+'CONCENTRADO SIN M.O. Y UTILIDA'!P61</f>
        <v>0</v>
      </c>
      <c r="Q61" s="128">
        <f>(0.01*'CONCENTRADO SIN M.O. Y UTILIDA'!Q61)+'CONCENTRADO SIN M.O. Y UTILIDA'!Q61</f>
        <v>0</v>
      </c>
      <c r="R61" s="128">
        <f t="shared" si="13"/>
        <v>6260</v>
      </c>
    </row>
    <row r="62" spans="1:18" x14ac:dyDescent="0.25">
      <c r="A62" s="123"/>
      <c r="B62" s="127" t="str">
        <f t="shared" si="10"/>
        <v>B-479</v>
      </c>
      <c r="C62" s="128">
        <f>'SERV. PREVENTIVOS'!Q16+'SIST ELECT'!O16+FRENOS!O16+LAVADOS!O16+MOTOR!O16+TRANSMISION!O16+DIFERENCIAL!O16</f>
        <v>200</v>
      </c>
      <c r="D62" s="128">
        <f>(0.01*'CONCENTRADO SIN M.O. Y UTILIDA'!D62)+'CONCENTRADO SIN M.O. Y UTILIDA'!D62</f>
        <v>0</v>
      </c>
      <c r="E62" s="128">
        <v>0</v>
      </c>
      <c r="F62" s="128">
        <f>(0.01*'CONCENTRADO SIN M.O. Y UTILIDA'!F62)+'CONCENTRADO SIN M.O. Y UTILIDA'!F62</f>
        <v>6060</v>
      </c>
      <c r="G62" s="128">
        <f>(0.01*'CONCENTRADO SIN M.O. Y UTILIDA'!G62)+'CONCENTRADO SIN M.O. Y UTILIDA'!G62</f>
        <v>0</v>
      </c>
      <c r="H62" s="128">
        <v>0</v>
      </c>
      <c r="I62" s="128">
        <f t="shared" si="11"/>
        <v>6260</v>
      </c>
      <c r="J62" s="123"/>
      <c r="K62" s="127" t="str">
        <f t="shared" si="12"/>
        <v>B-479</v>
      </c>
      <c r="L62" s="128">
        <f>'SERV. PREVENTIVOS'!S16+'SIST ELECT'!Q16+FRENOS!Q16+LAVADOS!Q16+MOTOR!Q16+TRANSMISION!Q16+DIFERENCIAL!Q16</f>
        <v>1000</v>
      </c>
      <c r="M62" s="128">
        <f>(0.01*'CONCENTRADO SIN M.O. Y UTILIDA'!M62)+'CONCENTRADO SIN M.O. Y UTILIDA'!M62</f>
        <v>909</v>
      </c>
      <c r="N62" s="128">
        <v>0</v>
      </c>
      <c r="O62" s="128">
        <f>(0.01*'CONCENTRADO SIN M.O. Y UTILIDA'!O62)+'CONCENTRADO SIN M.O. Y UTILIDA'!O62</f>
        <v>0</v>
      </c>
      <c r="P62" s="128">
        <f>(0.01*'CONCENTRADO SIN M.O. Y UTILIDA'!P62)+'CONCENTRADO SIN M.O. Y UTILIDA'!P62</f>
        <v>0</v>
      </c>
      <c r="Q62" s="128">
        <f>(0.01*'CONCENTRADO SIN M.O. Y UTILIDA'!Q62)+'CONCENTRADO SIN M.O. Y UTILIDA'!Q62</f>
        <v>0</v>
      </c>
      <c r="R62" s="128">
        <f t="shared" si="13"/>
        <v>1909</v>
      </c>
    </row>
    <row r="63" spans="1:18" x14ac:dyDescent="0.25">
      <c r="A63" s="123"/>
      <c r="B63" s="127" t="str">
        <f t="shared" si="10"/>
        <v>B-382</v>
      </c>
      <c r="C63" s="128">
        <f>'SERV. PREVENTIVOS'!Q17+'SIST ELECT'!O17+FRENOS!O17+LAVADOS!O17+MOTOR!O17+TRANSMISION!O17+DIFERENCIAL!O17</f>
        <v>1000</v>
      </c>
      <c r="D63" s="128">
        <f>(0.01*'CONCENTRADO SIN M.O. Y UTILIDA'!D63)+'CONCENTRADO SIN M.O. Y UTILIDA'!D63</f>
        <v>1262.5</v>
      </c>
      <c r="E63" s="128">
        <v>0</v>
      </c>
      <c r="F63" s="128">
        <f>(0.01*'CONCENTRADO SIN M.O. Y UTILIDA'!F63)+'CONCENTRADO SIN M.O. Y UTILIDA'!F63</f>
        <v>0</v>
      </c>
      <c r="G63" s="128">
        <f>(0.01*'CONCENTRADO SIN M.O. Y UTILIDA'!G63)+'CONCENTRADO SIN M.O. Y UTILIDA'!G63</f>
        <v>0</v>
      </c>
      <c r="H63" s="128">
        <v>0</v>
      </c>
      <c r="I63" s="128">
        <f t="shared" si="11"/>
        <v>2262.5</v>
      </c>
      <c r="J63" s="123"/>
      <c r="K63" s="127" t="str">
        <f t="shared" si="12"/>
        <v>B-382</v>
      </c>
      <c r="L63" s="128">
        <f>'SERV. PREVENTIVOS'!S17+'SIST ELECT'!Q17+FRENOS!Q17+LAVADOS!Q17+MOTOR!Q17+TRANSMISION!Q17+DIFERENCIAL!Q17</f>
        <v>200</v>
      </c>
      <c r="M63" s="128">
        <f>(0.01*'CONCENTRADO SIN M.O. Y UTILIDA'!M63)+'CONCENTRADO SIN M.O. Y UTILIDA'!M63</f>
        <v>0</v>
      </c>
      <c r="N63" s="128">
        <v>1500</v>
      </c>
      <c r="O63" s="128">
        <f>(0.01*'CONCENTRADO SIN M.O. Y UTILIDA'!O63)+'CONCENTRADO SIN M.O. Y UTILIDA'!O63</f>
        <v>0</v>
      </c>
      <c r="P63" s="128">
        <f>(0.01*'CONCENTRADO SIN M.O. Y UTILIDA'!P63)+'CONCENTRADO SIN M.O. Y UTILIDA'!P63</f>
        <v>476.72</v>
      </c>
      <c r="Q63" s="128">
        <f>(0.01*'CONCENTRADO SIN M.O. Y UTILIDA'!Q63)+'CONCENTRADO SIN M.O. Y UTILIDA'!Q63</f>
        <v>0</v>
      </c>
      <c r="R63" s="128">
        <f t="shared" si="13"/>
        <v>2176.7200000000003</v>
      </c>
    </row>
    <row r="64" spans="1:18" x14ac:dyDescent="0.25">
      <c r="A64" s="123"/>
      <c r="B64" s="127" t="str">
        <f t="shared" si="10"/>
        <v>A-37</v>
      </c>
      <c r="C64" s="128">
        <f>'SERV. PREVENTIVOS'!Q18+'SIST ELECT'!O18+FRENOS!O18+LAVADOS!O18+MOTOR!O18+TRANSMISION!O18+DIFERENCIAL!O18</f>
        <v>200</v>
      </c>
      <c r="D64" s="128">
        <f>(0.01*'CONCENTRADO SIN M.O. Y UTILIDA'!D64)+'CONCENTRADO SIN M.O. Y UTILIDA'!D64</f>
        <v>0</v>
      </c>
      <c r="E64" s="128">
        <v>0</v>
      </c>
      <c r="F64" s="128">
        <f>(0.01*'CONCENTRADO SIN M.O. Y UTILIDA'!F64)+'CONCENTRADO SIN M.O. Y UTILIDA'!F64</f>
        <v>5050</v>
      </c>
      <c r="G64" s="128">
        <f>(0.01*'CONCENTRADO SIN M.O. Y UTILIDA'!G64)+'CONCENTRADO SIN M.O. Y UTILIDA'!G64</f>
        <v>0</v>
      </c>
      <c r="H64" s="128">
        <v>0</v>
      </c>
      <c r="I64" s="128">
        <f t="shared" si="11"/>
        <v>5250</v>
      </c>
      <c r="J64" s="123"/>
      <c r="K64" s="127" t="str">
        <f t="shared" si="12"/>
        <v>A-37</v>
      </c>
      <c r="L64" s="128">
        <f>'SERV. PREVENTIVOS'!S18+'SIST ELECT'!Q18+FRENOS!Q18+LAVADOS!Q18+MOTOR!Q18+TRANSMISION!Q18+DIFERENCIAL!Q18</f>
        <v>2300</v>
      </c>
      <c r="M64" s="128">
        <f>(0.01*'CONCENTRADO SIN M.O. Y UTILIDA'!M64)+'CONCENTRADO SIN M.O. Y UTILIDA'!M64</f>
        <v>1464.5</v>
      </c>
      <c r="N64" s="128">
        <v>0</v>
      </c>
      <c r="O64" s="128">
        <f>(0.01*'CONCENTRADO SIN M.O. Y UTILIDA'!O64)+'CONCENTRADO SIN M.O. Y UTILIDA'!O64</f>
        <v>0</v>
      </c>
      <c r="P64" s="128">
        <f>(0.01*'CONCENTRADO SIN M.O. Y UTILIDA'!P64)+'CONCENTRADO SIN M.O. Y UTILIDA'!P64</f>
        <v>0</v>
      </c>
      <c r="Q64" s="128">
        <f>(0.01*'CONCENTRADO SIN M.O. Y UTILIDA'!Q64)+'CONCENTRADO SIN M.O. Y UTILIDA'!Q64</f>
        <v>1.01</v>
      </c>
      <c r="R64" s="128">
        <f t="shared" si="13"/>
        <v>3765.51</v>
      </c>
    </row>
    <row r="65" spans="1:18" x14ac:dyDescent="0.25">
      <c r="A65" s="123"/>
      <c r="B65" s="127" t="str">
        <f t="shared" si="10"/>
        <v>Q-67</v>
      </c>
      <c r="C65" s="128">
        <f>'SERV. PREVENTIVOS'!Q19+'SIST ELECT'!O19+FRENOS!O19+LAVADOS!O19+MOTOR!O19+TRANSMISION!O19+DIFERENCIAL!O19</f>
        <v>1000</v>
      </c>
      <c r="D65" s="128">
        <f>(0.01*'CONCENTRADO SIN M.O. Y UTILIDA'!D65)+'CONCENTRADO SIN M.O. Y UTILIDA'!D65</f>
        <v>909</v>
      </c>
      <c r="E65" s="128">
        <v>0</v>
      </c>
      <c r="F65" s="128">
        <f>(0.01*'CONCENTRADO SIN M.O. Y UTILIDA'!F65)+'CONCENTRADO SIN M.O. Y UTILIDA'!F65</f>
        <v>0</v>
      </c>
      <c r="G65" s="128">
        <f>(0.01*'CONCENTRADO SIN M.O. Y UTILIDA'!G65)+'CONCENTRADO SIN M.O. Y UTILIDA'!G65</f>
        <v>0</v>
      </c>
      <c r="H65" s="128">
        <v>0</v>
      </c>
      <c r="I65" s="128">
        <f t="shared" si="11"/>
        <v>1909</v>
      </c>
      <c r="J65" s="123"/>
      <c r="K65" s="127" t="str">
        <f t="shared" si="12"/>
        <v>Q-67</v>
      </c>
      <c r="L65" s="128">
        <f>'SERV. PREVENTIVOS'!S19+'SIST ELECT'!Q19+FRENOS!Q19+LAVADOS!Q19+MOTOR!Q19+TRANSMISION!Q19+DIFERENCIAL!Q19</f>
        <v>200</v>
      </c>
      <c r="M65" s="128">
        <f>(0.01*'CONCENTRADO SIN M.O. Y UTILIDA'!M65)+'CONCENTRADO SIN M.O. Y UTILIDA'!M65</f>
        <v>0</v>
      </c>
      <c r="N65" s="128">
        <v>0</v>
      </c>
      <c r="O65" s="128">
        <f>(0.01*'CONCENTRADO SIN M.O. Y UTILIDA'!O65)+'CONCENTRADO SIN M.O. Y UTILIDA'!O65</f>
        <v>5050</v>
      </c>
      <c r="P65" s="128">
        <f>(0.01*'CONCENTRADO SIN M.O. Y UTILIDA'!P65)+'CONCENTRADO SIN M.O. Y UTILIDA'!P65</f>
        <v>0</v>
      </c>
      <c r="Q65" s="128">
        <f>(0.01*'CONCENTRADO SIN M.O. Y UTILIDA'!Q65)+'CONCENTRADO SIN M.O. Y UTILIDA'!Q65</f>
        <v>0</v>
      </c>
      <c r="R65" s="128">
        <f t="shared" si="13"/>
        <v>5250</v>
      </c>
    </row>
    <row r="66" spans="1:18" x14ac:dyDescent="0.25">
      <c r="A66" s="123"/>
      <c r="B66" s="127" t="str">
        <f t="shared" si="10"/>
        <v>Q-23</v>
      </c>
      <c r="C66" s="128">
        <f>'SERV. PREVENTIVOS'!Q20+'SIST ELECT'!O20+FRENOS!O20+LAVADOS!O20+MOTOR!O20+TRANSMISION!O20+DIFERENCIAL!O20</f>
        <v>200</v>
      </c>
      <c r="D66" s="128">
        <f>(0.01*'CONCENTRADO SIN M.O. Y UTILIDA'!D66)+'CONCENTRADO SIN M.O. Y UTILIDA'!D66</f>
        <v>0</v>
      </c>
      <c r="E66" s="128">
        <v>3000</v>
      </c>
      <c r="F66" s="128">
        <f>(0.01*'CONCENTRADO SIN M.O. Y UTILIDA'!F66)+'CONCENTRADO SIN M.O. Y UTILIDA'!F66</f>
        <v>0</v>
      </c>
      <c r="G66" s="128">
        <f>(0.01*'CONCENTRADO SIN M.O. Y UTILIDA'!G66)+'CONCENTRADO SIN M.O. Y UTILIDA'!G66</f>
        <v>0</v>
      </c>
      <c r="H66" s="128">
        <v>0</v>
      </c>
      <c r="I66" s="128">
        <f t="shared" si="11"/>
        <v>3200</v>
      </c>
      <c r="J66" s="123"/>
      <c r="K66" s="127" t="str">
        <f t="shared" si="12"/>
        <v>Q-23</v>
      </c>
      <c r="L66" s="128">
        <f>'SERV. PREVENTIVOS'!S20+'SIST ELECT'!Q20+FRENOS!Q20+LAVADOS!Q20+MOTOR!Q20+TRANSMISION!Q20+DIFERENCIAL!Q20</f>
        <v>200</v>
      </c>
      <c r="M66" s="128">
        <f>(0.01*'CONCENTRADO SIN M.O. Y UTILIDA'!M66)+'CONCENTRADO SIN M.O. Y UTILIDA'!M66</f>
        <v>0</v>
      </c>
      <c r="N66" s="128">
        <v>3000</v>
      </c>
      <c r="O66" s="128">
        <f>(0.01*'CONCENTRADO SIN M.O. Y UTILIDA'!O66)+'CONCENTRADO SIN M.O. Y UTILIDA'!O66</f>
        <v>0</v>
      </c>
      <c r="P66" s="128">
        <f>(0.01*'CONCENTRADO SIN M.O. Y UTILIDA'!P66)+'CONCENTRADO SIN M.O. Y UTILIDA'!P66</f>
        <v>0</v>
      </c>
      <c r="Q66" s="128">
        <f>(0.01*'CONCENTRADO SIN M.O. Y UTILIDA'!Q66)+'CONCENTRADO SIN M.O. Y UTILIDA'!Q66</f>
        <v>0</v>
      </c>
      <c r="R66" s="128">
        <f t="shared" si="13"/>
        <v>3200</v>
      </c>
    </row>
    <row r="67" spans="1:18" x14ac:dyDescent="0.25">
      <c r="A67" s="123"/>
      <c r="B67" s="127" t="str">
        <f t="shared" si="10"/>
        <v>Q-98</v>
      </c>
      <c r="C67" s="128">
        <f>'SERV. PREVENTIVOS'!Q21+'SIST ELECT'!O21+FRENOS!O21+LAVADOS!O21+MOTOR!O21+TRANSMISION!O21+DIFERENCIAL!O21</f>
        <v>3200</v>
      </c>
      <c r="D67" s="128">
        <f>(0.01*'CONCENTRADO SIN M.O. Y UTILIDA'!D67)+'CONCENTRADO SIN M.O. Y UTILIDA'!D67</f>
        <v>4545</v>
      </c>
      <c r="E67" s="128">
        <v>0</v>
      </c>
      <c r="F67" s="128">
        <f>(0.01*'CONCENTRADO SIN M.O. Y UTILIDA'!F67)+'CONCENTRADO SIN M.O. Y UTILIDA'!F67</f>
        <v>0</v>
      </c>
      <c r="G67" s="128">
        <f>(0.01*'CONCENTRADO SIN M.O. Y UTILIDA'!G67)+'CONCENTRADO SIN M.O. Y UTILIDA'!G67</f>
        <v>0</v>
      </c>
      <c r="H67" s="128">
        <v>0</v>
      </c>
      <c r="I67" s="128">
        <f t="shared" si="11"/>
        <v>7745</v>
      </c>
      <c r="J67" s="123"/>
      <c r="K67" s="127" t="str">
        <f t="shared" si="12"/>
        <v>Q-98</v>
      </c>
      <c r="L67" s="128">
        <f>'SERV. PREVENTIVOS'!S21+'SIST ELECT'!Q21+FRENOS!Q21+LAVADOS!Q21+MOTOR!Q21+TRANSMISION!Q21+DIFERENCIAL!Q21</f>
        <v>200</v>
      </c>
      <c r="M67" s="128">
        <f>(0.01*'CONCENTRADO SIN M.O. Y UTILIDA'!M67)+'CONCENTRADO SIN M.O. Y UTILIDA'!M67</f>
        <v>0</v>
      </c>
      <c r="N67" s="128">
        <v>3000</v>
      </c>
      <c r="O67" s="128">
        <f>(0.01*'CONCENTRADO SIN M.O. Y UTILIDA'!O67)+'CONCENTRADO SIN M.O. Y UTILIDA'!O67</f>
        <v>0</v>
      </c>
      <c r="P67" s="128">
        <f>(0.01*'CONCENTRADO SIN M.O. Y UTILIDA'!P67)+'CONCENTRADO SIN M.O. Y UTILIDA'!P67</f>
        <v>0</v>
      </c>
      <c r="Q67" s="128">
        <f>(0.01*'CONCENTRADO SIN M.O. Y UTILIDA'!Q67)+'CONCENTRADO SIN M.O. Y UTILIDA'!Q67</f>
        <v>0</v>
      </c>
      <c r="R67" s="128">
        <f t="shared" si="13"/>
        <v>3200</v>
      </c>
    </row>
    <row r="68" spans="1:18" x14ac:dyDescent="0.25">
      <c r="A68" s="123"/>
      <c r="B68" s="127" t="str">
        <f t="shared" si="10"/>
        <v>Q-664</v>
      </c>
      <c r="C68" s="128">
        <f>'SERV. PREVENTIVOS'!Q22+'SIST ELECT'!O22+FRENOS!O22+LAVADOS!O22+MOTOR!O22+TRANSMISION!O22+DIFERENCIAL!O22</f>
        <v>4200</v>
      </c>
      <c r="D68" s="128">
        <f>(0.01*'CONCENTRADO SIN M.O. Y UTILIDA'!D68)+'CONCENTRADO SIN M.O. Y UTILIDA'!D68</f>
        <v>4545</v>
      </c>
      <c r="E68" s="128">
        <v>0</v>
      </c>
      <c r="F68" s="128">
        <f>(0.01*'CONCENTRADO SIN M.O. Y UTILIDA'!F68)+'CONCENTRADO SIN M.O. Y UTILIDA'!F68</f>
        <v>0</v>
      </c>
      <c r="G68" s="128">
        <f>(0.01*'CONCENTRADO SIN M.O. Y UTILIDA'!G68)+'CONCENTRADO SIN M.O. Y UTILIDA'!G68</f>
        <v>0</v>
      </c>
      <c r="H68" s="128">
        <v>0</v>
      </c>
      <c r="I68" s="128">
        <f t="shared" si="11"/>
        <v>8745</v>
      </c>
      <c r="J68" s="123"/>
      <c r="K68" s="127" t="str">
        <f t="shared" si="12"/>
        <v>Q-664</v>
      </c>
      <c r="L68" s="128">
        <f>'SERV. PREVENTIVOS'!S22+'SIST ELECT'!Q22+FRENOS!Q22+LAVADOS!Q22+MOTOR!Q22+TRANSMISION!Q22+DIFERENCIAL!Q22</f>
        <v>200</v>
      </c>
      <c r="M68" s="128">
        <f>(0.01*'CONCENTRADO SIN M.O. Y UTILIDA'!M68)+'CONCENTRADO SIN M.O. Y UTILIDA'!M68</f>
        <v>0</v>
      </c>
      <c r="N68" s="128">
        <v>2500</v>
      </c>
      <c r="O68" s="128">
        <f>(0.01*'CONCENTRADO SIN M.O. Y UTILIDA'!O68)+'CONCENTRADO SIN M.O. Y UTILIDA'!O68</f>
        <v>0</v>
      </c>
      <c r="P68" s="128">
        <f>(0.01*'CONCENTRADO SIN M.O. Y UTILIDA'!P68)+'CONCENTRADO SIN M.O. Y UTILIDA'!P68</f>
        <v>0</v>
      </c>
      <c r="Q68" s="128">
        <f>(0.01*'CONCENTRADO SIN M.O. Y UTILIDA'!Q68)+'CONCENTRADO SIN M.O. Y UTILIDA'!Q68</f>
        <v>1.01</v>
      </c>
      <c r="R68" s="128">
        <f t="shared" si="13"/>
        <v>2701.01</v>
      </c>
    </row>
    <row r="69" spans="1:18" x14ac:dyDescent="0.25">
      <c r="A69" s="123"/>
      <c r="B69" s="127" t="str">
        <f t="shared" si="10"/>
        <v>A-6</v>
      </c>
      <c r="C69" s="128">
        <f>'SERV. PREVENTIVOS'!Q23+'SIST ELECT'!O23+FRENOS!O23+LAVADOS!O23+MOTOR!O23+TRANSMISION!O23+DIFERENCIAL!O23</f>
        <v>1500</v>
      </c>
      <c r="D69" s="128">
        <f>(0.01*'CONCENTRADO SIN M.O. Y UTILIDA'!D69)+'CONCENTRADO SIN M.O. Y UTILIDA'!D69</f>
        <v>1515</v>
      </c>
      <c r="E69" s="128">
        <v>0</v>
      </c>
      <c r="F69" s="128">
        <f>(0.01*'CONCENTRADO SIN M.O. Y UTILIDA'!F69)+'CONCENTRADO SIN M.O. Y UTILIDA'!F69</f>
        <v>0</v>
      </c>
      <c r="G69" s="128">
        <f>(0.01*'CONCENTRADO SIN M.O. Y UTILIDA'!G69)+'CONCENTRADO SIN M.O. Y UTILIDA'!G69</f>
        <v>0</v>
      </c>
      <c r="H69" s="128">
        <v>0</v>
      </c>
      <c r="I69" s="128">
        <f t="shared" si="11"/>
        <v>3015</v>
      </c>
      <c r="J69" s="123"/>
      <c r="K69" s="127" t="str">
        <f t="shared" si="12"/>
        <v>A-6</v>
      </c>
      <c r="L69" s="128">
        <f>'SERV. PREVENTIVOS'!S23+'SIST ELECT'!Q23+FRENOS!Q23+LAVADOS!Q23+MOTOR!Q23+TRANSMISION!Q23+DIFERENCIAL!Q23</f>
        <v>1000</v>
      </c>
      <c r="M69" s="128">
        <f>(0.01*'CONCENTRADO SIN M.O. Y UTILIDA'!M69)+'CONCENTRADO SIN M.O. Y UTILIDA'!M69</f>
        <v>909</v>
      </c>
      <c r="N69" s="128">
        <v>0</v>
      </c>
      <c r="O69" s="128">
        <f>(0.01*'CONCENTRADO SIN M.O. Y UTILIDA'!O69)+'CONCENTRADO SIN M.O. Y UTILIDA'!O69</f>
        <v>0</v>
      </c>
      <c r="P69" s="128">
        <f>(0.01*'CONCENTRADO SIN M.O. Y UTILIDA'!P69)+'CONCENTRADO SIN M.O. Y UTILIDA'!P69</f>
        <v>0</v>
      </c>
      <c r="Q69" s="128">
        <f>(0.01*'CONCENTRADO SIN M.O. Y UTILIDA'!Q69)+'CONCENTRADO SIN M.O. Y UTILIDA'!Q69</f>
        <v>0</v>
      </c>
      <c r="R69" s="128">
        <f t="shared" si="13"/>
        <v>1909</v>
      </c>
    </row>
    <row r="70" spans="1:18" x14ac:dyDescent="0.25">
      <c r="A70" s="123"/>
      <c r="B70" s="127" t="str">
        <f t="shared" si="10"/>
        <v>A-367</v>
      </c>
      <c r="C70" s="128">
        <f>'SERV. PREVENTIVOS'!Q24+'SIST ELECT'!O24+FRENOS!O24+LAVADOS!O24+MOTOR!O24+TRANSMISION!O24+DIFERENCIAL!O24</f>
        <v>200</v>
      </c>
      <c r="D70" s="128">
        <f>(0.01*'CONCENTRADO SIN M.O. Y UTILIDA'!D70)+'CONCENTRADO SIN M.O. Y UTILIDA'!D70</f>
        <v>0</v>
      </c>
      <c r="E70" s="128">
        <v>0</v>
      </c>
      <c r="F70" s="128">
        <f>(0.01*'CONCENTRADO SIN M.O. Y UTILIDA'!F70)+'CONCENTRADO SIN M.O. Y UTILIDA'!F70</f>
        <v>4545</v>
      </c>
      <c r="G70" s="128">
        <f>(0.01*'CONCENTRADO SIN M.O. Y UTILIDA'!G70)+'CONCENTRADO SIN M.O. Y UTILIDA'!G70</f>
        <v>0</v>
      </c>
      <c r="H70" s="128">
        <v>0</v>
      </c>
      <c r="I70" s="128">
        <f t="shared" si="11"/>
        <v>4745</v>
      </c>
      <c r="J70" s="123"/>
      <c r="K70" s="127" t="str">
        <f t="shared" si="12"/>
        <v>A-367</v>
      </c>
      <c r="L70" s="128">
        <f>'SERV. PREVENTIVOS'!S24+'SIST ELECT'!Q24+FRENOS!Q24+LAVADOS!Q24+MOTOR!Q24+TRANSMISION!Q24+DIFERENCIAL!Q24</f>
        <v>2300</v>
      </c>
      <c r="M70" s="128">
        <f>(0.01*'CONCENTRADO SIN M.O. Y UTILIDA'!M70)+'CONCENTRADO SIN M.O. Y UTILIDA'!M70</f>
        <v>1464.5</v>
      </c>
      <c r="N70" s="128">
        <v>0</v>
      </c>
      <c r="O70" s="128">
        <f>(0.01*'CONCENTRADO SIN M.O. Y UTILIDA'!O70)+'CONCENTRADO SIN M.O. Y UTILIDA'!O70</f>
        <v>0</v>
      </c>
      <c r="P70" s="128">
        <f>(0.01*'CONCENTRADO SIN M.O. Y UTILIDA'!P70)+'CONCENTRADO SIN M.O. Y UTILIDA'!P70</f>
        <v>0</v>
      </c>
      <c r="Q70" s="128">
        <f>(0.01*'CONCENTRADO SIN M.O. Y UTILIDA'!Q70)+'CONCENTRADO SIN M.O. Y UTILIDA'!Q70</f>
        <v>1.01</v>
      </c>
      <c r="R70" s="128">
        <f t="shared" si="13"/>
        <v>3765.51</v>
      </c>
    </row>
    <row r="71" spans="1:18" x14ac:dyDescent="0.25">
      <c r="A71" s="123"/>
      <c r="B71" s="127" t="str">
        <f t="shared" si="10"/>
        <v>A-494</v>
      </c>
      <c r="C71" s="128">
        <f>'SERV. PREVENTIVOS'!Q25+'SIST ELECT'!O25+FRENOS!O25+LAVADOS!O25+MOTOR!O25+TRANSMISION!O25+DIFERENCIAL!O25</f>
        <v>1500</v>
      </c>
      <c r="D71" s="128">
        <f>(0.01*'CONCENTRADO SIN M.O. Y UTILIDA'!D71)+'CONCENTRADO SIN M.O. Y UTILIDA'!D71</f>
        <v>909</v>
      </c>
      <c r="E71" s="128">
        <v>0</v>
      </c>
      <c r="F71" s="128">
        <f>(0.01*'CONCENTRADO SIN M.O. Y UTILIDA'!F71)+'CONCENTRADO SIN M.O. Y UTILIDA'!F71</f>
        <v>4545</v>
      </c>
      <c r="G71" s="128">
        <f>(0.01*'CONCENTRADO SIN M.O. Y UTILIDA'!G71)+'CONCENTRADO SIN M.O. Y UTILIDA'!G71</f>
        <v>0</v>
      </c>
      <c r="H71" s="128">
        <v>0</v>
      </c>
      <c r="I71" s="128">
        <f t="shared" si="11"/>
        <v>6954</v>
      </c>
      <c r="J71" s="123"/>
      <c r="K71" s="127" t="str">
        <f t="shared" si="12"/>
        <v>A-494</v>
      </c>
      <c r="L71" s="128">
        <f>'SERV. PREVENTIVOS'!S25+'SIST ELECT'!Q25+FRENOS!Q25+LAVADOS!Q25+MOTOR!Q25+TRANSMISION!Q25+DIFERENCIAL!Q25</f>
        <v>700</v>
      </c>
      <c r="M71" s="128">
        <f>(0.01*'CONCENTRADO SIN M.O. Y UTILIDA'!M71)+'CONCENTRADO SIN M.O. Y UTILIDA'!M71</f>
        <v>1262.5</v>
      </c>
      <c r="N71" s="128">
        <v>0</v>
      </c>
      <c r="O71" s="128">
        <f>(0.01*'CONCENTRADO SIN M.O. Y UTILIDA'!O71)+'CONCENTRADO SIN M.O. Y UTILIDA'!O71</f>
        <v>0</v>
      </c>
      <c r="P71" s="128">
        <f>(0.01*'CONCENTRADO SIN M.O. Y UTILIDA'!P71)+'CONCENTRADO SIN M.O. Y UTILIDA'!P71</f>
        <v>0</v>
      </c>
      <c r="Q71" s="128">
        <f>(0.01*'CONCENTRADO SIN M.O. Y UTILIDA'!Q71)+'CONCENTRADO SIN M.O. Y UTILIDA'!Q71</f>
        <v>2.02</v>
      </c>
      <c r="R71" s="128">
        <f t="shared" si="13"/>
        <v>1964.52</v>
      </c>
    </row>
    <row r="72" spans="1:18" x14ac:dyDescent="0.25">
      <c r="A72" s="123"/>
      <c r="B72" s="127" t="str">
        <f t="shared" si="10"/>
        <v>A-278</v>
      </c>
      <c r="C72" s="128">
        <f>'SERV. PREVENTIVOS'!Q26+'SIST ELECT'!O26+FRENOS!O26+LAVADOS!O26+MOTOR!O26+TRANSMISION!O26+DIFERENCIAL!O26</f>
        <v>200</v>
      </c>
      <c r="D72" s="128">
        <f>(0.01*'CONCENTRADO SIN M.O. Y UTILIDA'!D72)+'CONCENTRADO SIN M.O. Y UTILIDA'!D72</f>
        <v>0</v>
      </c>
      <c r="E72" s="128">
        <v>0</v>
      </c>
      <c r="F72" s="128">
        <f>(0.01*'CONCENTRADO SIN M.O. Y UTILIDA'!F72)+'CONCENTRADO SIN M.O. Y UTILIDA'!F72</f>
        <v>0</v>
      </c>
      <c r="G72" s="128">
        <f>(0.01*'CONCENTRADO SIN M.O. Y UTILIDA'!G72)+'CONCENTRADO SIN M.O. Y UTILIDA'!G72</f>
        <v>0</v>
      </c>
      <c r="H72" s="128">
        <v>0</v>
      </c>
      <c r="I72" s="128">
        <f t="shared" si="11"/>
        <v>200</v>
      </c>
      <c r="J72" s="123"/>
      <c r="K72" s="127" t="str">
        <f t="shared" si="12"/>
        <v>A-278</v>
      </c>
      <c r="L72" s="128">
        <f>'SERV. PREVENTIVOS'!S26+'SIST ELECT'!Q26+FRENOS!Q26+LAVADOS!Q26+MOTOR!Q26+TRANSMISION!Q26+DIFERENCIAL!Q26</f>
        <v>5000</v>
      </c>
      <c r="M72" s="128">
        <f>(0.01*'CONCENTRADO SIN M.O. Y UTILIDA'!M72)+'CONCENTRADO SIN M.O. Y UTILIDA'!M72</f>
        <v>5757</v>
      </c>
      <c r="N72" s="128">
        <v>0</v>
      </c>
      <c r="O72" s="128">
        <f>(0.01*'CONCENTRADO SIN M.O. Y UTILIDA'!O72)+'CONCENTRADO SIN M.O. Y UTILIDA'!O72</f>
        <v>0</v>
      </c>
      <c r="P72" s="128">
        <f>(0.01*'CONCENTRADO SIN M.O. Y UTILIDA'!P72)+'CONCENTRADO SIN M.O. Y UTILIDA'!P72</f>
        <v>0</v>
      </c>
      <c r="Q72" s="128">
        <f>(0.01*'CONCENTRADO SIN M.O. Y UTILIDA'!Q72)+'CONCENTRADO SIN M.O. Y UTILIDA'!Q72</f>
        <v>0</v>
      </c>
      <c r="R72" s="128">
        <f t="shared" si="13"/>
        <v>10757</v>
      </c>
    </row>
    <row r="73" spans="1:18" x14ac:dyDescent="0.25">
      <c r="A73" s="123"/>
      <c r="B73" s="127" t="str">
        <f t="shared" si="10"/>
        <v>A-38</v>
      </c>
      <c r="C73" s="128">
        <f>'SERV. PREVENTIVOS'!Q27+'SIST ELECT'!O27+FRENOS!O27+LAVADOS!O27+MOTOR!O27+TRANSMISION!O27+DIFERENCIAL!O27</f>
        <v>1200</v>
      </c>
      <c r="D73" s="128">
        <f>(0.01*'CONCENTRADO SIN M.O. Y UTILIDA'!D73)+'CONCENTRADO SIN M.O. Y UTILIDA'!D73</f>
        <v>2020</v>
      </c>
      <c r="E73" s="128">
        <v>0</v>
      </c>
      <c r="F73" s="128">
        <f>(0.01*'CONCENTRADO SIN M.O. Y UTILIDA'!F73)+'CONCENTRADO SIN M.O. Y UTILIDA'!F73</f>
        <v>0</v>
      </c>
      <c r="G73" s="128">
        <f>(0.01*'CONCENTRADO SIN M.O. Y UTILIDA'!G73)+'CONCENTRADO SIN M.O. Y UTILIDA'!G73</f>
        <v>0</v>
      </c>
      <c r="H73" s="128">
        <f>(0.01*'CONCENTRADO SIN M.O. Y UTILIDA'!H73)+'CONCENTRADO SIN M.O. Y UTILIDA'!H73</f>
        <v>0</v>
      </c>
      <c r="I73" s="128">
        <f t="shared" si="11"/>
        <v>3220</v>
      </c>
      <c r="J73" s="123"/>
      <c r="K73" s="127" t="str">
        <f t="shared" si="12"/>
        <v>A-38</v>
      </c>
      <c r="L73" s="128">
        <f>'SERV. PREVENTIVOS'!S27+'SIST ELECT'!Q27+FRENOS!Q27+LAVADOS!Q27+MOTOR!Q27+TRANSMISION!Q27+DIFERENCIAL!Q27</f>
        <v>200</v>
      </c>
      <c r="M73" s="128">
        <f>(0.01*'CONCENTRADO SIN M.O. Y UTILIDA'!M73)+'CONCENTRADO SIN M.O. Y UTILIDA'!M73</f>
        <v>0</v>
      </c>
      <c r="N73" s="128">
        <v>2500</v>
      </c>
      <c r="O73" s="128">
        <f>(0.01*'CONCENTRADO SIN M.O. Y UTILIDA'!O73)+'CONCENTRADO SIN M.O. Y UTILIDA'!O73</f>
        <v>0</v>
      </c>
      <c r="P73" s="128">
        <f>(0.01*'CONCENTRADO SIN M.O. Y UTILIDA'!P73)+'CONCENTRADO SIN M.O. Y UTILIDA'!P73</f>
        <v>0</v>
      </c>
      <c r="Q73" s="128">
        <f>(0.01*'CONCENTRADO SIN M.O. Y UTILIDA'!Q73)+'CONCENTRADO SIN M.O. Y UTILIDA'!Q73</f>
        <v>505</v>
      </c>
      <c r="R73" s="128">
        <f t="shared" si="13"/>
        <v>3205</v>
      </c>
    </row>
    <row r="74" spans="1:18" x14ac:dyDescent="0.25">
      <c r="A74" s="123"/>
      <c r="B74" s="127" t="str">
        <f t="shared" si="10"/>
        <v>A-93</v>
      </c>
      <c r="C74" s="128">
        <f>'SERV. PREVENTIVOS'!Q28+'SIST ELECT'!O28+FRENOS!O28+LAVADOS!O28+MOTOR!O28+TRANSMISION!O28+DIFERENCIAL!O28</f>
        <v>2700</v>
      </c>
      <c r="D74" s="128">
        <f>(0.01*'CONCENTRADO SIN M.O. Y UTILIDA'!D74)+'CONCENTRADO SIN M.O. Y UTILIDA'!D74</f>
        <v>2373.5</v>
      </c>
      <c r="E74" s="128">
        <f>(0.01*'CONCENTRADO SIN M.O. Y UTILIDA'!E74)+'CONCENTRADO SIN M.O. Y UTILIDA'!E74</f>
        <v>0</v>
      </c>
      <c r="F74" s="128">
        <f>(0.01*'CONCENTRADO SIN M.O. Y UTILIDA'!F74)+'CONCENTRADO SIN M.O. Y UTILIDA'!F74</f>
        <v>0</v>
      </c>
      <c r="G74" s="128">
        <f>(0.01*'CONCENTRADO SIN M.O. Y UTILIDA'!G74)+'CONCENTRADO SIN M.O. Y UTILIDA'!G74</f>
        <v>0</v>
      </c>
      <c r="H74" s="128">
        <f>(0.01*'CONCENTRADO SIN M.O. Y UTILIDA'!H74)+'CONCENTRADO SIN M.O. Y UTILIDA'!H74</f>
        <v>0</v>
      </c>
      <c r="I74" s="128">
        <f t="shared" si="11"/>
        <v>5073.5</v>
      </c>
      <c r="J74" s="123"/>
      <c r="K74" s="127" t="str">
        <f t="shared" si="12"/>
        <v>A-93</v>
      </c>
      <c r="L74" s="128">
        <f>'SERV. PREVENTIVOS'!S28+'SIST ELECT'!Q28+FRENOS!Q28+LAVADOS!Q28+MOTOR!Q28+TRANSMISION!Q28+DIFERENCIAL!Q28</f>
        <v>200</v>
      </c>
      <c r="M74" s="128">
        <f>(0.01*'CONCENTRADO SIN M.O. Y UTILIDA'!M74)+'CONCENTRADO SIN M.O. Y UTILIDA'!M74</f>
        <v>0</v>
      </c>
      <c r="N74" s="128">
        <v>0</v>
      </c>
      <c r="O74" s="128">
        <f>(0.01*'CONCENTRADO SIN M.O. Y UTILIDA'!O74)+'CONCENTRADO SIN M.O. Y UTILIDA'!O74</f>
        <v>3030</v>
      </c>
      <c r="P74" s="128">
        <f>(0.01*'CONCENTRADO SIN M.O. Y UTILIDA'!P74)+'CONCENTRADO SIN M.O. Y UTILIDA'!P74</f>
        <v>0</v>
      </c>
      <c r="Q74" s="128">
        <f>(0.01*'CONCENTRADO SIN M.O. Y UTILIDA'!Q74)+'CONCENTRADO SIN M.O. Y UTILIDA'!Q74</f>
        <v>0</v>
      </c>
      <c r="R74" s="128">
        <f t="shared" si="13"/>
        <v>3230</v>
      </c>
    </row>
    <row r="75" spans="1:18" s="130" customFormat="1" x14ac:dyDescent="0.25">
      <c r="A75" s="124"/>
      <c r="B75" s="129" t="s">
        <v>105</v>
      </c>
      <c r="C75" s="126">
        <f t="shared" ref="C75:I75" si="14">SUM(C56:C74)</f>
        <v>23750</v>
      </c>
      <c r="D75" s="126">
        <f t="shared" si="14"/>
        <v>26182.23</v>
      </c>
      <c r="E75" s="126">
        <f t="shared" si="14"/>
        <v>3000</v>
      </c>
      <c r="F75" s="126">
        <f t="shared" si="14"/>
        <v>30300</v>
      </c>
      <c r="G75" s="126">
        <f t="shared" si="14"/>
        <v>0</v>
      </c>
      <c r="H75" s="126">
        <f t="shared" si="14"/>
        <v>0</v>
      </c>
      <c r="I75" s="126">
        <f t="shared" si="14"/>
        <v>83232.23</v>
      </c>
      <c r="J75" s="124"/>
      <c r="K75" s="129" t="s">
        <v>105</v>
      </c>
      <c r="L75" s="126">
        <f>SUM(L56:L74)</f>
        <v>17900</v>
      </c>
      <c r="M75" s="126">
        <f>SUM(M56:M74)</f>
        <v>15072.23</v>
      </c>
      <c r="N75" s="126">
        <v>0</v>
      </c>
      <c r="O75" s="126">
        <f>SUM(O56:O74)</f>
        <v>28280</v>
      </c>
      <c r="P75" s="126">
        <f>SUM(P56:P74)</f>
        <v>476.72</v>
      </c>
      <c r="Q75" s="126">
        <f>SUM(Q56:Q74)</f>
        <v>510.05</v>
      </c>
      <c r="R75" s="126">
        <f>SUM(R56:R74)</f>
        <v>74739</v>
      </c>
    </row>
    <row r="76" spans="1:18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</row>
    <row r="77" spans="1:18" x14ac:dyDescent="0.25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</row>
    <row r="78" spans="1:18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</row>
    <row r="79" spans="1:18" x14ac:dyDescent="0.25">
      <c r="A79" s="123"/>
      <c r="B79" s="124"/>
      <c r="C79" s="125" t="s">
        <v>7</v>
      </c>
      <c r="D79" s="124"/>
      <c r="E79" s="124"/>
      <c r="F79" s="124"/>
      <c r="G79" s="124"/>
      <c r="H79" s="124"/>
      <c r="I79" s="124"/>
      <c r="J79" s="123"/>
      <c r="K79" s="124"/>
      <c r="L79" s="125" t="s">
        <v>8</v>
      </c>
      <c r="M79" s="124"/>
      <c r="N79" s="124"/>
      <c r="O79" s="124"/>
      <c r="P79" s="124"/>
      <c r="Q79" s="124"/>
      <c r="R79" s="124"/>
    </row>
    <row r="80" spans="1:18" x14ac:dyDescent="0.25">
      <c r="A80" s="123"/>
      <c r="B80" s="126" t="s">
        <v>99</v>
      </c>
      <c r="C80" s="126" t="s">
        <v>100</v>
      </c>
      <c r="D80" s="126" t="s">
        <v>101</v>
      </c>
      <c r="E80" s="126" t="s">
        <v>102</v>
      </c>
      <c r="F80" s="126" t="s">
        <v>46</v>
      </c>
      <c r="G80" s="126" t="s">
        <v>103</v>
      </c>
      <c r="H80" s="126" t="s">
        <v>104</v>
      </c>
      <c r="I80" s="126" t="s">
        <v>105</v>
      </c>
      <c r="J80" s="123"/>
      <c r="K80" s="126" t="s">
        <v>99</v>
      </c>
      <c r="L80" s="126" t="s">
        <v>100</v>
      </c>
      <c r="M80" s="126" t="s">
        <v>101</v>
      </c>
      <c r="N80" s="126" t="s">
        <v>102</v>
      </c>
      <c r="O80" s="126" t="s">
        <v>46</v>
      </c>
      <c r="P80" s="126" t="s">
        <v>103</v>
      </c>
      <c r="Q80" s="126" t="s">
        <v>104</v>
      </c>
      <c r="R80" s="126" t="s">
        <v>105</v>
      </c>
    </row>
    <row r="81" spans="1:18" x14ac:dyDescent="0.25">
      <c r="A81" s="123"/>
      <c r="B81" s="127" t="str">
        <f t="shared" ref="B81:B99" si="15">B56</f>
        <v>B-9</v>
      </c>
      <c r="C81" s="128">
        <f>'SERV. PREVENTIVOS'!U10+'SIST ELECT'!S10+FRENOS!S10+LAVADOS!S10+MOTOR!S10+TRANSMISION!S10+DIFERENCIAL!S10</f>
        <v>2200</v>
      </c>
      <c r="D81" s="128">
        <f>(0.01*'CONCENTRADO SIN M.O. Y UTILIDA'!D81)+'CONCENTRADO SIN M.O. Y UTILIDA'!D81</f>
        <v>3030</v>
      </c>
      <c r="E81" s="128">
        <v>0</v>
      </c>
      <c r="F81" s="128">
        <f>(0.01*'CONCENTRADO SIN M.O. Y UTILIDA'!F81)+'CONCENTRADO SIN M.O. Y UTILIDA'!F81</f>
        <v>0</v>
      </c>
      <c r="G81" s="128">
        <f>(0.01*'CONCENTRADO SIN M.O. Y UTILIDA'!G81)+'CONCENTRADO SIN M.O. Y UTILIDA'!G81</f>
        <v>0</v>
      </c>
      <c r="H81" s="128">
        <v>0</v>
      </c>
      <c r="I81" s="128">
        <f t="shared" ref="I81:I99" si="16">SUM(C81:H81)</f>
        <v>5230</v>
      </c>
      <c r="J81" s="123"/>
      <c r="K81" s="127" t="str">
        <f t="shared" ref="K81:K99" si="17">K56</f>
        <v>B-9</v>
      </c>
      <c r="L81" s="128">
        <f>'SERV. PREVENTIVOS'!W10+'SIST ELECT'!U10+FRENOS!U10+LAVADOS!U10+MOTOR!U10+TRANSMISION!U10+DIFERENCIAL!U10</f>
        <v>200</v>
      </c>
      <c r="M81" s="128">
        <f>(0.01*'CONCENTRADO SIN M.O. Y UTILIDA'!M81)+'CONCENTRADO SIN M.O. Y UTILIDA'!M81</f>
        <v>0</v>
      </c>
      <c r="N81" s="128">
        <v>0</v>
      </c>
      <c r="O81" s="128">
        <f>(0.01*'CONCENTRADO SIN M.O. Y UTILIDA'!O81)+'CONCENTRADO SIN M.O. Y UTILIDA'!O81</f>
        <v>6060</v>
      </c>
      <c r="P81" s="128">
        <f>(0.01*'CONCENTRADO SIN M.O. Y UTILIDA'!P81)+'CONCENTRADO SIN M.O. Y UTILIDA'!P81</f>
        <v>0</v>
      </c>
      <c r="Q81" s="128">
        <f>(0.01*'CONCENTRADO SIN M.O. Y UTILIDA'!Q81)+'CONCENTRADO SIN M.O. Y UTILIDA'!Q81</f>
        <v>0</v>
      </c>
      <c r="R81" s="128">
        <f t="shared" ref="R81:R99" si="18">SUM(L81:Q81)</f>
        <v>6260</v>
      </c>
    </row>
    <row r="82" spans="1:18" x14ac:dyDescent="0.25">
      <c r="A82" s="123"/>
      <c r="B82" s="127" t="str">
        <f t="shared" si="15"/>
        <v>B-65</v>
      </c>
      <c r="C82" s="128">
        <f>'SERV. PREVENTIVOS'!U11+'SIST ELECT'!S11+FRENOS!S11+LAVADOS!S11+MOTOR!S11+TRANSMISION!S11+DIFERENCIAL!S11</f>
        <v>2200</v>
      </c>
      <c r="D82" s="128">
        <f>(0.01*'CONCENTRADO SIN M.O. Y UTILIDA'!D82)+'CONCENTRADO SIN M.O. Y UTILIDA'!D82</f>
        <v>3030</v>
      </c>
      <c r="E82" s="128">
        <v>0</v>
      </c>
      <c r="F82" s="128">
        <f>(0.01*'CONCENTRADO SIN M.O. Y UTILIDA'!F82)+'CONCENTRADO SIN M.O. Y UTILIDA'!F82</f>
        <v>0</v>
      </c>
      <c r="G82" s="128">
        <f>(0.01*'CONCENTRADO SIN M.O. Y UTILIDA'!G82)+'CONCENTRADO SIN M.O. Y UTILIDA'!G82</f>
        <v>0</v>
      </c>
      <c r="H82" s="128">
        <v>0</v>
      </c>
      <c r="I82" s="128">
        <f t="shared" si="16"/>
        <v>5230</v>
      </c>
      <c r="J82" s="123"/>
      <c r="K82" s="127" t="str">
        <f t="shared" si="17"/>
        <v>B-65</v>
      </c>
      <c r="L82" s="128">
        <f>'SERV. PREVENTIVOS'!W11+'SIST ELECT'!U11+FRENOS!U11+LAVADOS!U11+MOTOR!U11+TRANSMISION!U11+DIFERENCIAL!U11</f>
        <v>200</v>
      </c>
      <c r="M82" s="128">
        <f>(0.01*'CONCENTRADO SIN M.O. Y UTILIDA'!M82)+'CONCENTRADO SIN M.O. Y UTILIDA'!M82</f>
        <v>0</v>
      </c>
      <c r="N82" s="128">
        <v>0</v>
      </c>
      <c r="O82" s="128">
        <f>(0.01*'CONCENTRADO SIN M.O. Y UTILIDA'!O82)+'CONCENTRADO SIN M.O. Y UTILIDA'!O82</f>
        <v>6060</v>
      </c>
      <c r="P82" s="128">
        <f>(0.01*'CONCENTRADO SIN M.O. Y UTILIDA'!P82)+'CONCENTRADO SIN M.O. Y UTILIDA'!P82</f>
        <v>0</v>
      </c>
      <c r="Q82" s="128">
        <f>(0.01*'CONCENTRADO SIN M.O. Y UTILIDA'!Q82)+'CONCENTRADO SIN M.O. Y UTILIDA'!Q82</f>
        <v>0</v>
      </c>
      <c r="R82" s="128">
        <f t="shared" si="18"/>
        <v>6260</v>
      </c>
    </row>
    <row r="83" spans="1:18" x14ac:dyDescent="0.25">
      <c r="A83" s="123"/>
      <c r="B83" s="127" t="str">
        <f t="shared" si="15"/>
        <v>B-357</v>
      </c>
      <c r="C83" s="128">
        <f>'SERV. PREVENTIVOS'!U12+'SIST ELECT'!S12+FRENOS!S12+LAVADOS!S12+MOTOR!S12+TRANSMISION!S12+DIFERENCIAL!S12</f>
        <v>2200</v>
      </c>
      <c r="D83" s="128">
        <f>(0.01*'CONCENTRADO SIN M.O. Y UTILIDA'!D83)+'CONCENTRADO SIN M.O. Y UTILIDA'!D83</f>
        <v>4040</v>
      </c>
      <c r="E83" s="128">
        <v>0</v>
      </c>
      <c r="F83" s="128">
        <f>(0.01*'CONCENTRADO SIN M.O. Y UTILIDA'!F83)+'CONCENTRADO SIN M.O. Y UTILIDA'!F83</f>
        <v>0</v>
      </c>
      <c r="G83" s="128">
        <f>(0.01*'CONCENTRADO SIN M.O. Y UTILIDA'!G83)+'CONCENTRADO SIN M.O. Y UTILIDA'!G83</f>
        <v>0</v>
      </c>
      <c r="H83" s="128">
        <v>0</v>
      </c>
      <c r="I83" s="128">
        <f t="shared" si="16"/>
        <v>6240</v>
      </c>
      <c r="J83" s="123"/>
      <c r="K83" s="127" t="str">
        <f t="shared" si="17"/>
        <v>B-357</v>
      </c>
      <c r="L83" s="128">
        <f>'SERV. PREVENTIVOS'!W12+'SIST ELECT'!U12+FRENOS!U12+LAVADOS!U12+MOTOR!U12+TRANSMISION!U12+DIFERENCIAL!U12</f>
        <v>1000</v>
      </c>
      <c r="M83" s="128">
        <f>(0.01*'CONCENTRADO SIN M.O. Y UTILIDA'!M83)+'CONCENTRADO SIN M.O. Y UTILIDA'!M83</f>
        <v>909</v>
      </c>
      <c r="N83" s="128">
        <v>0</v>
      </c>
      <c r="O83" s="128">
        <f>(0.01*'CONCENTRADO SIN M.O. Y UTILIDA'!O83)+'CONCENTRADO SIN M.O. Y UTILIDA'!O83</f>
        <v>0</v>
      </c>
      <c r="P83" s="128">
        <f>(0.01*'CONCENTRADO SIN M.O. Y UTILIDA'!P83)+'CONCENTRADO SIN M.O. Y UTILIDA'!P83</f>
        <v>0</v>
      </c>
      <c r="Q83" s="128">
        <f>(0.01*'CONCENTRADO SIN M.O. Y UTILIDA'!Q83)+'CONCENTRADO SIN M.O. Y UTILIDA'!Q83</f>
        <v>0</v>
      </c>
      <c r="R83" s="128">
        <f t="shared" si="18"/>
        <v>1909</v>
      </c>
    </row>
    <row r="84" spans="1:18" x14ac:dyDescent="0.25">
      <c r="A84" s="123"/>
      <c r="B84" s="127" t="str">
        <f t="shared" si="15"/>
        <v>B-7</v>
      </c>
      <c r="C84" s="128">
        <f>'SERV. PREVENTIVOS'!U13+'SIST ELECT'!S13+FRENOS!S13+LAVADOS!S13+MOTOR!S13+TRANSMISION!S13+DIFERENCIAL!S13</f>
        <v>2200</v>
      </c>
      <c r="D84" s="128">
        <f>(0.01*'CONCENTRADO SIN M.O. Y UTILIDA'!D84)+'CONCENTRADO SIN M.O. Y UTILIDA'!D84</f>
        <v>2525</v>
      </c>
      <c r="E84" s="128">
        <v>0</v>
      </c>
      <c r="F84" s="128">
        <f>(0.01*'CONCENTRADO SIN M.O. Y UTILIDA'!F84)+'CONCENTRADO SIN M.O. Y UTILIDA'!F84</f>
        <v>0</v>
      </c>
      <c r="G84" s="128">
        <f>(0.01*'CONCENTRADO SIN M.O. Y UTILIDA'!G84)+'CONCENTRADO SIN M.O. Y UTILIDA'!G84</f>
        <v>0</v>
      </c>
      <c r="H84" s="128">
        <v>0</v>
      </c>
      <c r="I84" s="128">
        <f t="shared" si="16"/>
        <v>4725</v>
      </c>
      <c r="J84" s="123"/>
      <c r="K84" s="127" t="str">
        <f t="shared" si="17"/>
        <v>B-7</v>
      </c>
      <c r="L84" s="128">
        <f>'SERV. PREVENTIVOS'!W13+'SIST ELECT'!U13+FRENOS!U13+LAVADOS!U13+MOTOR!U13+TRANSMISION!U13+DIFERENCIAL!U13</f>
        <v>1200</v>
      </c>
      <c r="M84" s="128">
        <f>(0.01*'CONCENTRADO SIN M.O. Y UTILIDA'!M84)+'CONCENTRADO SIN M.O. Y UTILIDA'!M84</f>
        <v>2020</v>
      </c>
      <c r="N84" s="128">
        <v>0</v>
      </c>
      <c r="O84" s="128">
        <f>(0.01*'CONCENTRADO SIN M.O. Y UTILIDA'!O84)+'CONCENTRADO SIN M.O. Y UTILIDA'!O84</f>
        <v>0</v>
      </c>
      <c r="P84" s="128">
        <f>(0.01*'CONCENTRADO SIN M.O. Y UTILIDA'!P84)+'CONCENTRADO SIN M.O. Y UTILIDA'!P84</f>
        <v>0</v>
      </c>
      <c r="Q84" s="128">
        <f>(0.01*'CONCENTRADO SIN M.O. Y UTILIDA'!Q84)+'CONCENTRADO SIN M.O. Y UTILIDA'!Q84</f>
        <v>0</v>
      </c>
      <c r="R84" s="128">
        <f t="shared" si="18"/>
        <v>3220</v>
      </c>
    </row>
    <row r="85" spans="1:18" x14ac:dyDescent="0.25">
      <c r="A85" s="123"/>
      <c r="B85" s="127" t="str">
        <f t="shared" si="15"/>
        <v>B-15</v>
      </c>
      <c r="C85" s="128">
        <f>'SERV. PREVENTIVOS'!U14+'SIST ELECT'!S14+FRENOS!S14+LAVADOS!S14+MOTOR!S14+TRANSMISION!S14+DIFERENCIAL!S14</f>
        <v>2200</v>
      </c>
      <c r="D85" s="128">
        <f>(0.01*'CONCENTRADO SIN M.O. Y UTILIDA'!D85)+'CONCENTRADO SIN M.O. Y UTILIDA'!D85</f>
        <v>2525</v>
      </c>
      <c r="E85" s="128">
        <v>0</v>
      </c>
      <c r="F85" s="128">
        <f>(0.01*'CONCENTRADO SIN M.O. Y UTILIDA'!F85)+'CONCENTRADO SIN M.O. Y UTILIDA'!F85</f>
        <v>0</v>
      </c>
      <c r="G85" s="128">
        <f>(0.01*'CONCENTRADO SIN M.O. Y UTILIDA'!G85)+'CONCENTRADO SIN M.O. Y UTILIDA'!G85</f>
        <v>0</v>
      </c>
      <c r="H85" s="128">
        <v>0</v>
      </c>
      <c r="I85" s="128">
        <f t="shared" si="16"/>
        <v>4725</v>
      </c>
      <c r="J85" s="123"/>
      <c r="K85" s="127" t="str">
        <f t="shared" si="17"/>
        <v>B-15</v>
      </c>
      <c r="L85" s="128">
        <f>'SERV. PREVENTIVOS'!W14+'SIST ELECT'!U14+FRENOS!U14+LAVADOS!U14+MOTOR!U14+TRANSMISION!U14+DIFERENCIAL!U14</f>
        <v>1200</v>
      </c>
      <c r="M85" s="128">
        <f>(0.01*'CONCENTRADO SIN M.O. Y UTILIDA'!M85)+'CONCENTRADO SIN M.O. Y UTILIDA'!M85</f>
        <v>2020</v>
      </c>
      <c r="N85" s="128">
        <v>0</v>
      </c>
      <c r="O85" s="128">
        <f>(0.01*'CONCENTRADO SIN M.O. Y UTILIDA'!O85)+'CONCENTRADO SIN M.O. Y UTILIDA'!O85</f>
        <v>0</v>
      </c>
      <c r="P85" s="128">
        <f>(0.01*'CONCENTRADO SIN M.O. Y UTILIDA'!P85)+'CONCENTRADO SIN M.O. Y UTILIDA'!P85</f>
        <v>0</v>
      </c>
      <c r="Q85" s="128">
        <f>(0.01*'CONCENTRADO SIN M.O. Y UTILIDA'!Q85)+'CONCENTRADO SIN M.O. Y UTILIDA'!Q85</f>
        <v>0</v>
      </c>
      <c r="R85" s="128">
        <f t="shared" si="18"/>
        <v>3220</v>
      </c>
    </row>
    <row r="86" spans="1:18" x14ac:dyDescent="0.25">
      <c r="A86" s="123"/>
      <c r="B86" s="127" t="str">
        <f t="shared" si="15"/>
        <v>B-541</v>
      </c>
      <c r="C86" s="128">
        <f>'SERV. PREVENTIVOS'!U15+'SIST ELECT'!S15+FRENOS!S15+LAVADOS!S15+MOTOR!S15+TRANSMISION!S15+DIFERENCIAL!S15</f>
        <v>2200</v>
      </c>
      <c r="D86" s="128">
        <f>(0.01*'CONCENTRADO SIN M.O. Y UTILIDA'!D86)+'CONCENTRADO SIN M.O. Y UTILIDA'!D86</f>
        <v>3030</v>
      </c>
      <c r="E86" s="128">
        <v>0</v>
      </c>
      <c r="F86" s="128">
        <f>(0.01*'CONCENTRADO SIN M.O. Y UTILIDA'!F86)+'CONCENTRADO SIN M.O. Y UTILIDA'!F86</f>
        <v>0</v>
      </c>
      <c r="G86" s="128">
        <f>(0.01*'CONCENTRADO SIN M.O. Y UTILIDA'!G86)+'CONCENTRADO SIN M.O. Y UTILIDA'!G86</f>
        <v>0</v>
      </c>
      <c r="H86" s="128">
        <v>0</v>
      </c>
      <c r="I86" s="128">
        <f t="shared" si="16"/>
        <v>5230</v>
      </c>
      <c r="J86" s="123"/>
      <c r="K86" s="127" t="str">
        <f t="shared" si="17"/>
        <v>B-541</v>
      </c>
      <c r="L86" s="128">
        <f>'SERV. PREVENTIVOS'!W15+'SIST ELECT'!U15+FRENOS!U15+LAVADOS!U15+MOTOR!U15+TRANSMISION!U15+DIFERENCIAL!U15</f>
        <v>1000</v>
      </c>
      <c r="M86" s="128">
        <f>(0.01*'CONCENTRADO SIN M.O. Y UTILIDA'!M86)+'CONCENTRADO SIN M.O. Y UTILIDA'!M86</f>
        <v>909</v>
      </c>
      <c r="N86" s="128">
        <v>0</v>
      </c>
      <c r="O86" s="128">
        <f>(0.01*'CONCENTRADO SIN M.O. Y UTILIDA'!O86)+'CONCENTRADO SIN M.O. Y UTILIDA'!O86</f>
        <v>0</v>
      </c>
      <c r="P86" s="128">
        <f>(0.01*'CONCENTRADO SIN M.O. Y UTILIDA'!P86)+'CONCENTRADO SIN M.O. Y UTILIDA'!P86</f>
        <v>0</v>
      </c>
      <c r="Q86" s="128">
        <f>(0.01*'CONCENTRADO SIN M.O. Y UTILIDA'!Q86)+'CONCENTRADO SIN M.O. Y UTILIDA'!Q86</f>
        <v>0</v>
      </c>
      <c r="R86" s="128">
        <f t="shared" si="18"/>
        <v>1909</v>
      </c>
    </row>
    <row r="87" spans="1:18" x14ac:dyDescent="0.25">
      <c r="A87" s="123"/>
      <c r="B87" s="127" t="str">
        <f t="shared" si="15"/>
        <v>B-479</v>
      </c>
      <c r="C87" s="128">
        <f>'SERV. PREVENTIVOS'!U16+'SIST ELECT'!S16+FRENOS!S16+LAVADOS!S16+MOTOR!S16+TRANSMISION!S16+DIFERENCIAL!S16</f>
        <v>2200</v>
      </c>
      <c r="D87" s="128">
        <f>(0.01*'CONCENTRADO SIN M.O. Y UTILIDA'!D87)+'CONCENTRADO SIN M.O. Y UTILIDA'!D87</f>
        <v>3030</v>
      </c>
      <c r="E87" s="128">
        <v>0</v>
      </c>
      <c r="F87" s="128">
        <f>(0.01*'CONCENTRADO SIN M.O. Y UTILIDA'!F87)+'CONCENTRADO SIN M.O. Y UTILIDA'!F87</f>
        <v>0</v>
      </c>
      <c r="G87" s="128">
        <f>(0.01*'CONCENTRADO SIN M.O. Y UTILIDA'!G87)+'CONCENTRADO SIN M.O. Y UTILIDA'!G87</f>
        <v>0</v>
      </c>
      <c r="H87" s="128">
        <v>0</v>
      </c>
      <c r="I87" s="128">
        <f t="shared" si="16"/>
        <v>5230</v>
      </c>
      <c r="J87" s="123"/>
      <c r="K87" s="127" t="str">
        <f t="shared" si="17"/>
        <v>B-479</v>
      </c>
      <c r="L87" s="128">
        <f>'SERV. PREVENTIVOS'!W16+'SIST ELECT'!U16+FRENOS!U16+LAVADOS!U16+MOTOR!U16+TRANSMISION!U16+DIFERENCIAL!U16</f>
        <v>200</v>
      </c>
      <c r="M87" s="128">
        <f>(0.01*'CONCENTRADO SIN M.O. Y UTILIDA'!M87)+'CONCENTRADO SIN M.O. Y UTILIDA'!M87</f>
        <v>0</v>
      </c>
      <c r="N87" s="128">
        <v>0</v>
      </c>
      <c r="O87" s="128">
        <f>(0.01*'CONCENTRADO SIN M.O. Y UTILIDA'!O87)+'CONCENTRADO SIN M.O. Y UTILIDA'!O87</f>
        <v>6060</v>
      </c>
      <c r="P87" s="128">
        <f>(0.01*'CONCENTRADO SIN M.O. Y UTILIDA'!P87)+'CONCENTRADO SIN M.O. Y UTILIDA'!P87</f>
        <v>0</v>
      </c>
      <c r="Q87" s="128">
        <f>(0.01*'CONCENTRADO SIN M.O. Y UTILIDA'!Q87)+'CONCENTRADO SIN M.O. Y UTILIDA'!Q87</f>
        <v>0</v>
      </c>
      <c r="R87" s="128">
        <f t="shared" si="18"/>
        <v>6260</v>
      </c>
    </row>
    <row r="88" spans="1:18" x14ac:dyDescent="0.25">
      <c r="A88" s="123"/>
      <c r="B88" s="127" t="str">
        <f t="shared" si="15"/>
        <v>B-382</v>
      </c>
      <c r="C88" s="128">
        <f>'SERV. PREVENTIVOS'!U17+'SIST ELECT'!S17+FRENOS!S17+LAVADOS!S17+MOTOR!S17+TRANSMISION!S17+DIFERENCIAL!S17</f>
        <v>1500</v>
      </c>
      <c r="D88" s="128">
        <f>(0.01*'CONCENTRADO SIN M.O. Y UTILIDA'!D88)+'CONCENTRADO SIN M.O. Y UTILIDA'!D88</f>
        <v>1212</v>
      </c>
      <c r="E88" s="128">
        <v>0</v>
      </c>
      <c r="F88" s="128">
        <f>(0.01*'CONCENTRADO SIN M.O. Y UTILIDA'!F88)+'CONCENTRADO SIN M.O. Y UTILIDA'!F88</f>
        <v>0</v>
      </c>
      <c r="G88" s="128">
        <f>(0.01*'CONCENTRADO SIN M.O. Y UTILIDA'!G88)+'CONCENTRADO SIN M.O. Y UTILIDA'!G88</f>
        <v>0</v>
      </c>
      <c r="H88" s="128">
        <v>0</v>
      </c>
      <c r="I88" s="128">
        <f t="shared" si="16"/>
        <v>2712</v>
      </c>
      <c r="J88" s="123"/>
      <c r="K88" s="127" t="str">
        <f t="shared" si="17"/>
        <v>B-382</v>
      </c>
      <c r="L88" s="128">
        <f>'SERV. PREVENTIVOS'!W17+'SIST ELECT'!U17+FRENOS!U17+LAVADOS!U17+MOTOR!U17+TRANSMISION!U17+DIFERENCIAL!U17</f>
        <v>1000</v>
      </c>
      <c r="M88" s="128">
        <f>(0.01*'CONCENTRADO SIN M.O. Y UTILIDA'!M88)+'CONCENTRADO SIN M.O. Y UTILIDA'!M88</f>
        <v>1262.5</v>
      </c>
      <c r="N88" s="128">
        <v>0</v>
      </c>
      <c r="O88" s="128">
        <f>(0.01*'CONCENTRADO SIN M.O. Y UTILIDA'!O88)+'CONCENTRADO SIN M.O. Y UTILIDA'!O88</f>
        <v>0</v>
      </c>
      <c r="P88" s="128">
        <f>(0.01*'CONCENTRADO SIN M.O. Y UTILIDA'!P88)+'CONCENTRADO SIN M.O. Y UTILIDA'!P88</f>
        <v>0</v>
      </c>
      <c r="Q88" s="128">
        <f>(0.01*'CONCENTRADO SIN M.O. Y UTILIDA'!Q88)+'CONCENTRADO SIN M.O. Y UTILIDA'!Q88</f>
        <v>0</v>
      </c>
      <c r="R88" s="128">
        <f t="shared" si="18"/>
        <v>2262.5</v>
      </c>
    </row>
    <row r="89" spans="1:18" x14ac:dyDescent="0.25">
      <c r="A89" s="123"/>
      <c r="B89" s="127" t="str">
        <f t="shared" si="15"/>
        <v>A-37</v>
      </c>
      <c r="C89" s="128">
        <f>'SERV. PREVENTIVOS'!U18+'SIST ELECT'!S18+FRENOS!S18+LAVADOS!S18+MOTOR!S18+TRANSMISION!S18+DIFERENCIAL!S18</f>
        <v>200</v>
      </c>
      <c r="D89" s="128">
        <f>(0.01*'CONCENTRADO SIN M.O. Y UTILIDA'!D89)+'CONCENTRADO SIN M.O. Y UTILIDA'!D89</f>
        <v>0</v>
      </c>
      <c r="E89" s="128">
        <v>1500</v>
      </c>
      <c r="F89" s="128">
        <f>(0.01*'CONCENTRADO SIN M.O. Y UTILIDA'!F89)+'CONCENTRADO SIN M.O. Y UTILIDA'!F89</f>
        <v>0</v>
      </c>
      <c r="G89" s="128">
        <f>(0.01*'CONCENTRADO SIN M.O. Y UTILIDA'!G89)+'CONCENTRADO SIN M.O. Y UTILIDA'!G89</f>
        <v>0</v>
      </c>
      <c r="H89" s="128">
        <v>0</v>
      </c>
      <c r="I89" s="128">
        <f t="shared" si="16"/>
        <v>1700</v>
      </c>
      <c r="J89" s="123"/>
      <c r="K89" s="127" t="str">
        <f t="shared" si="17"/>
        <v>A-37</v>
      </c>
      <c r="L89" s="128">
        <f>'SERV. PREVENTIVOS'!W18+'SIST ELECT'!U18+FRENOS!U18+LAVADOS!U18+MOTOR!U18+TRANSMISION!U18+DIFERENCIAL!U18</f>
        <v>200</v>
      </c>
      <c r="M89" s="128">
        <f>(0.01*'CONCENTRADO SIN M.O. Y UTILIDA'!M89)+'CONCENTRADO SIN M.O. Y UTILIDA'!M89</f>
        <v>0</v>
      </c>
      <c r="N89" s="128">
        <v>1800</v>
      </c>
      <c r="O89" s="128">
        <f>(0.01*'CONCENTRADO SIN M.O. Y UTILIDA'!O89)+'CONCENTRADO SIN M.O. Y UTILIDA'!O89</f>
        <v>0</v>
      </c>
      <c r="P89" s="128">
        <f>(0.01*'CONCENTRADO SIN M.O. Y UTILIDA'!P89)+'CONCENTRADO SIN M.O. Y UTILIDA'!P89</f>
        <v>0</v>
      </c>
      <c r="Q89" s="128">
        <f>(0.01*'CONCENTRADO SIN M.O. Y UTILIDA'!Q89)+'CONCENTRADO SIN M.O. Y UTILIDA'!Q89</f>
        <v>1.01</v>
      </c>
      <c r="R89" s="128">
        <f t="shared" si="18"/>
        <v>2001.01</v>
      </c>
    </row>
    <row r="90" spans="1:18" x14ac:dyDescent="0.25">
      <c r="A90" s="123"/>
      <c r="B90" s="127" t="str">
        <f t="shared" si="15"/>
        <v>Q-67</v>
      </c>
      <c r="C90" s="128">
        <f>'SERV. PREVENTIVOS'!U19+'SIST ELECT'!S19+FRENOS!S19+LAVADOS!S19+MOTOR!S19+TRANSMISION!S19+DIFERENCIAL!S19</f>
        <v>200</v>
      </c>
      <c r="D90" s="128">
        <f>(0.01*'CONCENTRADO SIN M.O. Y UTILIDA'!D90)+'CONCENTRADO SIN M.O. Y UTILIDA'!D90</f>
        <v>0</v>
      </c>
      <c r="E90" s="128">
        <v>2500</v>
      </c>
      <c r="F90" s="128">
        <f>(0.01*'CONCENTRADO SIN M.O. Y UTILIDA'!F90)+'CONCENTRADO SIN M.O. Y UTILIDA'!F90</f>
        <v>0</v>
      </c>
      <c r="G90" s="128">
        <f>(0.01*'CONCENTRADO SIN M.O. Y UTILIDA'!G90)+'CONCENTRADO SIN M.O. Y UTILIDA'!G90</f>
        <v>0</v>
      </c>
      <c r="H90" s="128">
        <v>0</v>
      </c>
      <c r="I90" s="128">
        <f t="shared" si="16"/>
        <v>2700</v>
      </c>
      <c r="J90" s="123"/>
      <c r="K90" s="127" t="str">
        <f t="shared" si="17"/>
        <v>Q-67</v>
      </c>
      <c r="L90" s="128">
        <f>'SERV. PREVENTIVOS'!W19+'SIST ELECT'!U19+FRENOS!U19+LAVADOS!U19+MOTOR!U19+TRANSMISION!U19+DIFERENCIAL!U19</f>
        <v>4200</v>
      </c>
      <c r="M90" s="128">
        <f>(0.01*'CONCENTRADO SIN M.O. Y UTILIDA'!M90)+'CONCENTRADO SIN M.O. Y UTILIDA'!M90</f>
        <v>4545</v>
      </c>
      <c r="N90" s="128">
        <v>0</v>
      </c>
      <c r="O90" s="128">
        <f>(0.01*'CONCENTRADO SIN M.O. Y UTILIDA'!O90)+'CONCENTRADO SIN M.O. Y UTILIDA'!O90</f>
        <v>0</v>
      </c>
      <c r="P90" s="128">
        <f>(0.01*'CONCENTRADO SIN M.O. Y UTILIDA'!P90)+'CONCENTRADO SIN M.O. Y UTILIDA'!P90</f>
        <v>0</v>
      </c>
      <c r="Q90" s="128">
        <f>(0.01*'CONCENTRADO SIN M.O. Y UTILIDA'!Q90)+'CONCENTRADO SIN M.O. Y UTILIDA'!Q90</f>
        <v>0</v>
      </c>
      <c r="R90" s="128">
        <f t="shared" si="18"/>
        <v>8745</v>
      </c>
    </row>
    <row r="91" spans="1:18" x14ac:dyDescent="0.25">
      <c r="A91" s="123"/>
      <c r="B91" s="127" t="str">
        <f t="shared" si="15"/>
        <v>Q-23</v>
      </c>
      <c r="C91" s="128">
        <f>'SERV. PREVENTIVOS'!U20+'SIST ELECT'!S20+FRENOS!S20+LAVADOS!S20+MOTOR!S20+TRANSMISION!S20+DIFERENCIAL!S20</f>
        <v>4200</v>
      </c>
      <c r="D91" s="128">
        <f>(0.01*'CONCENTRADO SIN M.O. Y UTILIDA'!D91)+'CONCENTRADO SIN M.O. Y UTILIDA'!D91</f>
        <v>4545</v>
      </c>
      <c r="E91" s="128">
        <v>0</v>
      </c>
      <c r="F91" s="128">
        <f>(0.01*'CONCENTRADO SIN M.O. Y UTILIDA'!F91)+'CONCENTRADO SIN M.O. Y UTILIDA'!F91</f>
        <v>0</v>
      </c>
      <c r="G91" s="128">
        <f>(0.01*'CONCENTRADO SIN M.O. Y UTILIDA'!G91)+'CONCENTRADO SIN M.O. Y UTILIDA'!G91</f>
        <v>0</v>
      </c>
      <c r="H91" s="128">
        <v>0</v>
      </c>
      <c r="I91" s="128">
        <f t="shared" si="16"/>
        <v>8745</v>
      </c>
      <c r="J91" s="123"/>
      <c r="K91" s="127" t="str">
        <f t="shared" si="17"/>
        <v>Q-23</v>
      </c>
      <c r="L91" s="128">
        <f>'SERV. PREVENTIVOS'!W20+'SIST ELECT'!U20+FRENOS!U20+LAVADOS!U20+MOTOR!U20+TRANSMISION!U20+DIFERENCIAL!U20</f>
        <v>200</v>
      </c>
      <c r="M91" s="128">
        <f>(0.01*'CONCENTRADO SIN M.O. Y UTILIDA'!M91)+'CONCENTRADO SIN M.O. Y UTILIDA'!M91</f>
        <v>0</v>
      </c>
      <c r="N91" s="128">
        <v>2000</v>
      </c>
      <c r="O91" s="128">
        <f>(0.01*'CONCENTRADO SIN M.O. Y UTILIDA'!O91)+'CONCENTRADO SIN M.O. Y UTILIDA'!O91</f>
        <v>0</v>
      </c>
      <c r="P91" s="128">
        <f>(0.01*'CONCENTRADO SIN M.O. Y UTILIDA'!P91)+'CONCENTRADO SIN M.O. Y UTILIDA'!P91</f>
        <v>476.72</v>
      </c>
      <c r="Q91" s="128">
        <f>(0.01*'CONCENTRADO SIN M.O. Y UTILIDA'!Q91)+'CONCENTRADO SIN M.O. Y UTILIDA'!Q91</f>
        <v>0</v>
      </c>
      <c r="R91" s="128">
        <f t="shared" si="18"/>
        <v>2676.7200000000003</v>
      </c>
    </row>
    <row r="92" spans="1:18" x14ac:dyDescent="0.25">
      <c r="A92" s="123"/>
      <c r="B92" s="127" t="str">
        <f t="shared" si="15"/>
        <v>Q-98</v>
      </c>
      <c r="C92" s="128">
        <f>'SERV. PREVENTIVOS'!U21+'SIST ELECT'!S21+FRENOS!S21+LAVADOS!S21+MOTOR!S21+TRANSMISION!S21+DIFERENCIAL!S21</f>
        <v>200</v>
      </c>
      <c r="D92" s="128">
        <f>(0.01*'CONCENTRADO SIN M.O. Y UTILIDA'!D92)+'CONCENTRADO SIN M.O. Y UTILIDA'!D92</f>
        <v>0</v>
      </c>
      <c r="E92" s="128">
        <v>2500</v>
      </c>
      <c r="F92" s="128">
        <f>(0.01*'CONCENTRADO SIN M.O. Y UTILIDA'!F92)+'CONCENTRADO SIN M.O. Y UTILIDA'!F92</f>
        <v>0</v>
      </c>
      <c r="G92" s="128">
        <f>(0.01*'CONCENTRADO SIN M.O. Y UTILIDA'!G92)+'CONCENTRADO SIN M.O. Y UTILIDA'!G92</f>
        <v>0</v>
      </c>
      <c r="H92" s="128">
        <v>0</v>
      </c>
      <c r="I92" s="128">
        <f t="shared" si="16"/>
        <v>2700</v>
      </c>
      <c r="J92" s="123"/>
      <c r="K92" s="127" t="str">
        <f t="shared" si="17"/>
        <v>Q-98</v>
      </c>
      <c r="L92" s="128">
        <f>'SERV. PREVENTIVOS'!W21+'SIST ELECT'!U21+FRENOS!U21+LAVADOS!U21+MOTOR!U21+TRANSMISION!U21+DIFERENCIAL!U21</f>
        <v>3200</v>
      </c>
      <c r="M92" s="128">
        <f>(0.01*'CONCENTRADO SIN M.O. Y UTILIDA'!M92)+'CONCENTRADO SIN M.O. Y UTILIDA'!M92</f>
        <v>2525</v>
      </c>
      <c r="N92" s="128">
        <v>0</v>
      </c>
      <c r="O92" s="128">
        <f>(0.01*'CONCENTRADO SIN M.O. Y UTILIDA'!O92)+'CONCENTRADO SIN M.O. Y UTILIDA'!O92</f>
        <v>0</v>
      </c>
      <c r="P92" s="128">
        <f>(0.01*'CONCENTRADO SIN M.O. Y UTILIDA'!P92)+'CONCENTRADO SIN M.O. Y UTILIDA'!P92</f>
        <v>0</v>
      </c>
      <c r="Q92" s="128">
        <f>(0.01*'CONCENTRADO SIN M.O. Y UTILIDA'!Q92)+'CONCENTRADO SIN M.O. Y UTILIDA'!Q92</f>
        <v>0</v>
      </c>
      <c r="R92" s="128">
        <f t="shared" si="18"/>
        <v>5725</v>
      </c>
    </row>
    <row r="93" spans="1:18" x14ac:dyDescent="0.25">
      <c r="A93" s="123"/>
      <c r="B93" s="127" t="str">
        <f t="shared" si="15"/>
        <v>Q-664</v>
      </c>
      <c r="C93" s="128">
        <f>'SERV. PREVENTIVOS'!U22+'SIST ELECT'!S22+FRENOS!S22+LAVADOS!S22+MOTOR!S22+TRANSMISION!S22+DIFERENCIAL!S22</f>
        <v>200</v>
      </c>
      <c r="D93" s="128">
        <f>(0.01*'CONCENTRADO SIN M.O. Y UTILIDA'!D93)+'CONCENTRADO SIN M.O. Y UTILIDA'!D93</f>
        <v>0</v>
      </c>
      <c r="E93" s="128">
        <v>2500</v>
      </c>
      <c r="F93" s="128">
        <f>(0.01*'CONCENTRADO SIN M.O. Y UTILIDA'!F93)+'CONCENTRADO SIN M.O. Y UTILIDA'!F93</f>
        <v>0</v>
      </c>
      <c r="G93" s="128">
        <f>(0.01*'CONCENTRADO SIN M.O. Y UTILIDA'!G93)+'CONCENTRADO SIN M.O. Y UTILIDA'!G93</f>
        <v>0</v>
      </c>
      <c r="H93" s="128">
        <v>0</v>
      </c>
      <c r="I93" s="128">
        <f t="shared" si="16"/>
        <v>2700</v>
      </c>
      <c r="J93" s="123"/>
      <c r="K93" s="127" t="str">
        <f t="shared" si="17"/>
        <v>Q-664</v>
      </c>
      <c r="L93" s="128">
        <f>'SERV. PREVENTIVOS'!W22+'SIST ELECT'!U22+FRENOS!U22+LAVADOS!U22+MOTOR!U22+TRANSMISION!U22+DIFERENCIAL!U22</f>
        <v>200</v>
      </c>
      <c r="M93" s="128">
        <f>(0.01*'CONCENTRADO SIN M.O. Y UTILIDA'!M93)+'CONCENTRADO SIN M.O. Y UTILIDA'!M93</f>
        <v>0</v>
      </c>
      <c r="N93" s="128">
        <v>0</v>
      </c>
      <c r="O93" s="128">
        <f>(0.01*'CONCENTRADO SIN M.O. Y UTILIDA'!O93)+'CONCENTRADO SIN M.O. Y UTILIDA'!O93</f>
        <v>2525</v>
      </c>
      <c r="P93" s="128">
        <f>(0.01*'CONCENTRADO SIN M.O. Y UTILIDA'!P93)+'CONCENTRADO SIN M.O. Y UTILIDA'!P93</f>
        <v>0</v>
      </c>
      <c r="Q93" s="128">
        <f>(0.01*'CONCENTRADO SIN M.O. Y UTILIDA'!Q93)+'CONCENTRADO SIN M.O. Y UTILIDA'!Q93</f>
        <v>1.01</v>
      </c>
      <c r="R93" s="128">
        <f t="shared" si="18"/>
        <v>2726.01</v>
      </c>
    </row>
    <row r="94" spans="1:18" x14ac:dyDescent="0.25">
      <c r="A94" s="123"/>
      <c r="B94" s="127" t="str">
        <f t="shared" si="15"/>
        <v>A-6</v>
      </c>
      <c r="C94" s="128">
        <f>'SERV. PREVENTIVOS'!U23+'SIST ELECT'!S23+FRENOS!S23+LAVADOS!S23+MOTOR!S23+TRANSMISION!S23+DIFERENCIAL!S23</f>
        <v>2300</v>
      </c>
      <c r="D94" s="128">
        <f>(0.01*'CONCENTRADO SIN M.O. Y UTILIDA'!D94)+'CONCENTRADO SIN M.O. Y UTILIDA'!D94</f>
        <v>1464.5</v>
      </c>
      <c r="E94" s="128">
        <v>0</v>
      </c>
      <c r="F94" s="128">
        <f>(0.01*'CONCENTRADO SIN M.O. Y UTILIDA'!F94)+'CONCENTRADO SIN M.O. Y UTILIDA'!F94</f>
        <v>0</v>
      </c>
      <c r="G94" s="128">
        <f>(0.01*'CONCENTRADO SIN M.O. Y UTILIDA'!G94)+'CONCENTRADO SIN M.O. Y UTILIDA'!G94</f>
        <v>0</v>
      </c>
      <c r="H94" s="128">
        <v>0</v>
      </c>
      <c r="I94" s="128">
        <f t="shared" si="16"/>
        <v>3764.5</v>
      </c>
      <c r="J94" s="123"/>
      <c r="K94" s="127" t="str">
        <f t="shared" si="17"/>
        <v>A-6</v>
      </c>
      <c r="L94" s="128">
        <f>'SERV. PREVENTIVOS'!W23+'SIST ELECT'!U23+FRENOS!U23+LAVADOS!U23+MOTOR!U23+TRANSMISION!U23+DIFERENCIAL!U23</f>
        <v>200</v>
      </c>
      <c r="M94" s="128">
        <f>(0.01*'CONCENTRADO SIN M.O. Y UTILIDA'!M94)+'CONCENTRADO SIN M.O. Y UTILIDA'!M94</f>
        <v>0</v>
      </c>
      <c r="N94" s="128">
        <v>2000</v>
      </c>
      <c r="O94" s="128">
        <f>(0.01*'CONCENTRADO SIN M.O. Y UTILIDA'!O94)+'CONCENTRADO SIN M.O. Y UTILIDA'!O94</f>
        <v>0</v>
      </c>
      <c r="P94" s="128">
        <f>(0.01*'CONCENTRADO SIN M.O. Y UTILIDA'!P94)+'CONCENTRADO SIN M.O. Y UTILIDA'!P94</f>
        <v>0</v>
      </c>
      <c r="Q94" s="128">
        <f>(0.01*'CONCENTRADO SIN M.O. Y UTILIDA'!Q94)+'CONCENTRADO SIN M.O. Y UTILIDA'!Q94</f>
        <v>505</v>
      </c>
      <c r="R94" s="128">
        <f t="shared" si="18"/>
        <v>2705</v>
      </c>
    </row>
    <row r="95" spans="1:18" x14ac:dyDescent="0.25">
      <c r="A95" s="123"/>
      <c r="B95" s="127" t="str">
        <f t="shared" si="15"/>
        <v>A-367</v>
      </c>
      <c r="C95" s="128">
        <f>'SERV. PREVENTIVOS'!U24+'SIST ELECT'!S24+FRENOS!S24+LAVADOS!S24+MOTOR!S24+TRANSMISION!S24+DIFERENCIAL!S24</f>
        <v>200</v>
      </c>
      <c r="D95" s="128">
        <v>1500</v>
      </c>
      <c r="E95" s="128">
        <v>0</v>
      </c>
      <c r="F95" s="128">
        <f>(0.01*'CONCENTRADO SIN M.O. Y UTILIDA'!F95)+'CONCENTRADO SIN M.O. Y UTILIDA'!F95</f>
        <v>0</v>
      </c>
      <c r="G95" s="128">
        <f>(0.01*'CONCENTRADO SIN M.O. Y UTILIDA'!G95)+'CONCENTRADO SIN M.O. Y UTILIDA'!G95</f>
        <v>0</v>
      </c>
      <c r="H95" s="128">
        <v>0</v>
      </c>
      <c r="I95" s="128">
        <f t="shared" si="16"/>
        <v>1700</v>
      </c>
      <c r="J95" s="123"/>
      <c r="K95" s="127" t="str">
        <f t="shared" si="17"/>
        <v>A-367</v>
      </c>
      <c r="L95" s="128">
        <f>'SERV. PREVENTIVOS'!W24+'SIST ELECT'!U24+FRENOS!U24+LAVADOS!U24+MOTOR!U24+TRANSMISION!U24+DIFERENCIAL!U24</f>
        <v>2400</v>
      </c>
      <c r="M95" s="128">
        <f>(0.01*'CONCENTRADO SIN M.O. Y UTILIDA'!M95)+'CONCENTRADO SIN M.O. Y UTILIDA'!M95</f>
        <v>2121</v>
      </c>
      <c r="N95" s="128">
        <v>0</v>
      </c>
      <c r="O95" s="128">
        <f>(0.01*'CONCENTRADO SIN M.O. Y UTILIDA'!O95)+'CONCENTRADO SIN M.O. Y UTILIDA'!O95</f>
        <v>0</v>
      </c>
      <c r="P95" s="128">
        <f>(0.01*'CONCENTRADO SIN M.O. Y UTILIDA'!P95)+'CONCENTRADO SIN M.O. Y UTILIDA'!P95</f>
        <v>0</v>
      </c>
      <c r="Q95" s="128">
        <f>(0.01*'CONCENTRADO SIN M.O. Y UTILIDA'!Q95)+'CONCENTRADO SIN M.O. Y UTILIDA'!Q95</f>
        <v>506.01</v>
      </c>
      <c r="R95" s="128">
        <f t="shared" si="18"/>
        <v>5027.01</v>
      </c>
    </row>
    <row r="96" spans="1:18" x14ac:dyDescent="0.25">
      <c r="A96" s="123"/>
      <c r="B96" s="127" t="str">
        <f t="shared" si="15"/>
        <v>A-494</v>
      </c>
      <c r="C96" s="128">
        <f>'SERV. PREVENTIVOS'!U25+'SIST ELECT'!S25+FRENOS!S25+LAVADOS!S25+MOTOR!S25+TRANSMISION!S25+DIFERENCIAL!S25</f>
        <v>1900</v>
      </c>
      <c r="D96" s="128">
        <v>1500</v>
      </c>
      <c r="E96" s="128">
        <v>0</v>
      </c>
      <c r="F96" s="128">
        <f>(0.01*'CONCENTRADO SIN M.O. Y UTILIDA'!F96)+'CONCENTRADO SIN M.O. Y UTILIDA'!F96</f>
        <v>0</v>
      </c>
      <c r="G96" s="128">
        <f>(0.01*'CONCENTRADO SIN M.O. Y UTILIDA'!G96)+'CONCENTRADO SIN M.O. Y UTILIDA'!G96</f>
        <v>0</v>
      </c>
      <c r="H96" s="128">
        <v>0</v>
      </c>
      <c r="I96" s="128">
        <f t="shared" si="16"/>
        <v>3400</v>
      </c>
      <c r="J96" s="123"/>
      <c r="K96" s="127" t="str">
        <f t="shared" si="17"/>
        <v>A-494</v>
      </c>
      <c r="L96" s="128">
        <f>'SERV. PREVENTIVOS'!W25+'SIST ELECT'!U25+FRENOS!U25+LAVADOS!U25+MOTOR!U25+TRANSMISION!U25+DIFERENCIAL!U25</f>
        <v>1000</v>
      </c>
      <c r="M96" s="128">
        <f>(0.01*'CONCENTRADO SIN M.O. Y UTILIDA'!M96)+'CONCENTRADO SIN M.O. Y UTILIDA'!M96</f>
        <v>909</v>
      </c>
      <c r="N96" s="128">
        <v>0</v>
      </c>
      <c r="O96" s="128">
        <f>(0.01*'CONCENTRADO SIN M.O. Y UTILIDA'!O96)+'CONCENTRADO SIN M.O. Y UTILIDA'!O96</f>
        <v>0</v>
      </c>
      <c r="P96" s="128">
        <f>(0.01*'CONCENTRADO SIN M.O. Y UTILIDA'!P96)+'CONCENTRADO SIN M.O. Y UTILIDA'!P96</f>
        <v>0</v>
      </c>
      <c r="Q96" s="128">
        <f>(0.01*'CONCENTRADO SIN M.O. Y UTILIDA'!Q96)+'CONCENTRADO SIN M.O. Y UTILIDA'!Q96</f>
        <v>507.02</v>
      </c>
      <c r="R96" s="128">
        <f t="shared" si="18"/>
        <v>2416.02</v>
      </c>
    </row>
    <row r="97" spans="1:18" x14ac:dyDescent="0.25">
      <c r="A97" s="123"/>
      <c r="B97" s="127" t="str">
        <f t="shared" si="15"/>
        <v>A-278</v>
      </c>
      <c r="C97" s="128">
        <f>'SERV. PREVENTIVOS'!U26+'SIST ELECT'!S26+FRENOS!S26+LAVADOS!S26+MOTOR!S26+TRANSMISION!S26+DIFERENCIAL!S26</f>
        <v>200</v>
      </c>
      <c r="D97" s="128">
        <f>(0.01*'CONCENTRADO SIN M.O. Y UTILIDA'!D97)+'CONCENTRADO SIN M.O. Y UTILIDA'!D97</f>
        <v>0</v>
      </c>
      <c r="E97" s="128">
        <f>(0.01*'CONCENTRADO SIN M.O. Y UTILIDA'!E97)+'CONCENTRADO SIN M.O. Y UTILIDA'!E97</f>
        <v>0</v>
      </c>
      <c r="F97" s="128">
        <f>(0.01*'CONCENTRADO SIN M.O. Y UTILIDA'!F97)+'CONCENTRADO SIN M.O. Y UTILIDA'!F97</f>
        <v>6060</v>
      </c>
      <c r="G97" s="128">
        <f>(0.01*'CONCENTRADO SIN M.O. Y UTILIDA'!G97)+'CONCENTRADO SIN M.O. Y UTILIDA'!G97</f>
        <v>0</v>
      </c>
      <c r="H97" s="128">
        <f>(0.01*'CONCENTRADO SIN M.O. Y UTILIDA'!H97)+'CONCENTRADO SIN M.O. Y UTILIDA'!H97</f>
        <v>0</v>
      </c>
      <c r="I97" s="128">
        <f t="shared" si="16"/>
        <v>6260</v>
      </c>
      <c r="J97" s="123"/>
      <c r="K97" s="127" t="str">
        <f t="shared" si="17"/>
        <v>A-278</v>
      </c>
      <c r="L97" s="128">
        <f>'SERV. PREVENTIVOS'!W26+'SIST ELECT'!U26+FRENOS!U26+LAVADOS!U26+MOTOR!U26+TRANSMISION!U26+DIFERENCIAL!U26</f>
        <v>1600</v>
      </c>
      <c r="M97" s="128">
        <f>(0.01*'CONCENTRADO SIN M.O. Y UTILIDA'!M97)+'CONCENTRADO SIN M.O. Y UTILIDA'!M97</f>
        <v>4545</v>
      </c>
      <c r="N97" s="128">
        <v>1000</v>
      </c>
      <c r="O97" s="128">
        <f>(0.01*'CONCENTRADO SIN M.O. Y UTILIDA'!O97)+'CONCENTRADO SIN M.O. Y UTILIDA'!O97</f>
        <v>0</v>
      </c>
      <c r="P97" s="128">
        <f>(0.01*'CONCENTRADO SIN M.O. Y UTILIDA'!P97)+'CONCENTRADO SIN M.O. Y UTILIDA'!P97</f>
        <v>0</v>
      </c>
      <c r="Q97" s="128">
        <f>(0.01*'CONCENTRADO SIN M.O. Y UTILIDA'!Q97)+'CONCENTRADO SIN M.O. Y UTILIDA'!Q97</f>
        <v>505</v>
      </c>
      <c r="R97" s="128">
        <f t="shared" si="18"/>
        <v>7650</v>
      </c>
    </row>
    <row r="98" spans="1:18" x14ac:dyDescent="0.25">
      <c r="A98" s="123"/>
      <c r="B98" s="127" t="str">
        <f t="shared" si="15"/>
        <v>A-38</v>
      </c>
      <c r="C98" s="128">
        <f>'SERV. PREVENTIVOS'!U27+'SIST ELECT'!S27+FRENOS!S27+LAVADOS!S27+MOTOR!S27+TRANSMISION!S27+DIFERENCIAL!S27</f>
        <v>2200</v>
      </c>
      <c r="D98" s="128">
        <f>(0.01*'CONCENTRADO SIN M.O. Y UTILIDA'!D98)+'CONCENTRADO SIN M.O. Y UTILIDA'!D98</f>
        <v>3030</v>
      </c>
      <c r="E98" s="128">
        <f>(0.01*'CONCENTRADO SIN M.O. Y UTILIDA'!E98)+'CONCENTRADO SIN M.O. Y UTILIDA'!E98</f>
        <v>0</v>
      </c>
      <c r="F98" s="128">
        <f>(0.01*'CONCENTRADO SIN M.O. Y UTILIDA'!F98)+'CONCENTRADO SIN M.O. Y UTILIDA'!F98</f>
        <v>0</v>
      </c>
      <c r="G98" s="128">
        <f>(0.01*'CONCENTRADO SIN M.O. Y UTILIDA'!G98)+'CONCENTRADO SIN M.O. Y UTILIDA'!G98</f>
        <v>0</v>
      </c>
      <c r="H98" s="128">
        <f>(0.01*'CONCENTRADO SIN M.O. Y UTILIDA'!H98)+'CONCENTRADO SIN M.O. Y UTILIDA'!H98</f>
        <v>0</v>
      </c>
      <c r="I98" s="128">
        <f t="shared" si="16"/>
        <v>5230</v>
      </c>
      <c r="J98" s="123"/>
      <c r="K98" s="127" t="str">
        <f t="shared" si="17"/>
        <v>A-38</v>
      </c>
      <c r="L98" s="128">
        <f>'SERV. PREVENTIVOS'!W27+'SIST ELECT'!U27+FRENOS!U27+LAVADOS!U27+MOTOR!U27+TRANSMISION!U27+DIFERENCIAL!U27</f>
        <v>200</v>
      </c>
      <c r="M98" s="128">
        <f>(0.01*'CONCENTRADO SIN M.O. Y UTILIDA'!M98)+'CONCENTRADO SIN M.O. Y UTILIDA'!M98</f>
        <v>0</v>
      </c>
      <c r="N98" s="128">
        <v>0</v>
      </c>
      <c r="O98" s="128">
        <f>(0.01*'CONCENTRADO SIN M.O. Y UTILIDA'!O98)+'CONCENTRADO SIN M.O. Y UTILIDA'!O98</f>
        <v>5050</v>
      </c>
      <c r="P98" s="128">
        <f>(0.01*'CONCENTRADO SIN M.O. Y UTILIDA'!P98)+'CONCENTRADO SIN M.O. Y UTILIDA'!P98</f>
        <v>0</v>
      </c>
      <c r="Q98" s="128">
        <f>(0.01*'CONCENTRADO SIN M.O. Y UTILIDA'!Q98)+'CONCENTRADO SIN M.O. Y UTILIDA'!Q98</f>
        <v>0</v>
      </c>
      <c r="R98" s="128">
        <f t="shared" si="18"/>
        <v>5250</v>
      </c>
    </row>
    <row r="99" spans="1:18" x14ac:dyDescent="0.25">
      <c r="A99" s="123"/>
      <c r="B99" s="127" t="str">
        <f t="shared" si="15"/>
        <v>A-93</v>
      </c>
      <c r="C99" s="128">
        <f>'SERV. PREVENTIVOS'!U28+'SIST ELECT'!S28+FRENOS!S28+LAVADOS!S28+MOTOR!S28+TRANSMISION!S28+DIFERENCIAL!S28</f>
        <v>200</v>
      </c>
      <c r="D99" s="128">
        <f>(0.01*'CONCENTRADO SIN M.O. Y UTILIDA'!D99)+'CONCENTRADO SIN M.O. Y UTILIDA'!D99</f>
        <v>0</v>
      </c>
      <c r="E99" s="128">
        <v>1000</v>
      </c>
      <c r="F99" s="128">
        <f>(0.01*'CONCENTRADO SIN M.O. Y UTILIDA'!F99)+'CONCENTRADO SIN M.O. Y UTILIDA'!F99</f>
        <v>0</v>
      </c>
      <c r="G99" s="128">
        <f>(0.01*'CONCENTRADO SIN M.O. Y UTILIDA'!G99)+'CONCENTRADO SIN M.O. Y UTILIDA'!G99</f>
        <v>0</v>
      </c>
      <c r="H99" s="128">
        <f>(0.01*'CONCENTRADO SIN M.O. Y UTILIDA'!H99)+'CONCENTRADO SIN M.O. Y UTILIDA'!H99</f>
        <v>0</v>
      </c>
      <c r="I99" s="128">
        <f t="shared" si="16"/>
        <v>1200</v>
      </c>
      <c r="J99" s="123"/>
      <c r="K99" s="127" t="str">
        <f t="shared" si="17"/>
        <v>A-93</v>
      </c>
      <c r="L99" s="128">
        <f>'SERV. PREVENTIVOS'!W28+'SIST ELECT'!U28+FRENOS!U28+LAVADOS!U28+MOTOR!U28+TRANSMISION!U28+DIFERENCIAL!U28</f>
        <v>1900</v>
      </c>
      <c r="M99" s="128">
        <f>(0.01*'CONCENTRADO SIN M.O. Y UTILIDA'!M99)+'CONCENTRADO SIN M.O. Y UTILIDA'!M99</f>
        <v>1464.5</v>
      </c>
      <c r="N99" s="128">
        <v>0</v>
      </c>
      <c r="O99" s="128">
        <f>(0.01*'CONCENTRADO SIN M.O. Y UTILIDA'!O99)+'CONCENTRADO SIN M.O. Y UTILIDA'!O99</f>
        <v>0</v>
      </c>
      <c r="P99" s="128">
        <f>(0.01*'CONCENTRADO SIN M.O. Y UTILIDA'!P99)+'CONCENTRADO SIN M.O. Y UTILIDA'!P99</f>
        <v>0</v>
      </c>
      <c r="Q99" s="128">
        <f>(0.01*'CONCENTRADO SIN M.O. Y UTILIDA'!Q99)+'CONCENTRADO SIN M.O. Y UTILIDA'!Q99</f>
        <v>0</v>
      </c>
      <c r="R99" s="128">
        <f t="shared" si="18"/>
        <v>3364.5</v>
      </c>
    </row>
    <row r="100" spans="1:18" x14ac:dyDescent="0.25">
      <c r="A100" s="123"/>
      <c r="B100" s="129" t="s">
        <v>105</v>
      </c>
      <c r="C100" s="128">
        <f t="shared" ref="C100:I100" si="19">SUM(C81:C99)</f>
        <v>28900</v>
      </c>
      <c r="D100" s="128">
        <f t="shared" si="19"/>
        <v>34461.5</v>
      </c>
      <c r="E100" s="128">
        <f t="shared" si="19"/>
        <v>10000</v>
      </c>
      <c r="F100" s="128">
        <f t="shared" si="19"/>
        <v>6060</v>
      </c>
      <c r="G100" s="128">
        <f t="shared" si="19"/>
        <v>0</v>
      </c>
      <c r="H100" s="128">
        <f t="shared" si="19"/>
        <v>0</v>
      </c>
      <c r="I100" s="128">
        <f t="shared" si="19"/>
        <v>79421.5</v>
      </c>
      <c r="J100" s="123"/>
      <c r="K100" s="129" t="s">
        <v>105</v>
      </c>
      <c r="L100" s="126">
        <f t="shared" ref="L100:R100" si="20">SUM(L81:L99)</f>
        <v>21300</v>
      </c>
      <c r="M100" s="126">
        <f t="shared" si="20"/>
        <v>23230</v>
      </c>
      <c r="N100" s="126">
        <f t="shared" si="20"/>
        <v>6800</v>
      </c>
      <c r="O100" s="126">
        <f t="shared" si="20"/>
        <v>25755</v>
      </c>
      <c r="P100" s="126">
        <f t="shared" si="20"/>
        <v>476.72</v>
      </c>
      <c r="Q100" s="126">
        <f t="shared" si="20"/>
        <v>2025.05</v>
      </c>
      <c r="R100" s="126">
        <f t="shared" si="20"/>
        <v>79586.77</v>
      </c>
    </row>
    <row r="101" spans="1:18" x14ac:dyDescent="0.25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</row>
    <row r="102" spans="1:18" x14ac:dyDescent="0.25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</row>
    <row r="103" spans="1:18" x14ac:dyDescent="0.25">
      <c r="A103" s="123"/>
      <c r="B103" s="124"/>
      <c r="C103" s="125" t="s">
        <v>9</v>
      </c>
      <c r="D103" s="124"/>
      <c r="E103" s="124"/>
      <c r="F103" s="124"/>
      <c r="G103" s="124"/>
      <c r="H103" s="124"/>
      <c r="I103" s="124"/>
      <c r="J103" s="123"/>
      <c r="K103" s="124"/>
      <c r="L103" s="125" t="s">
        <v>10</v>
      </c>
      <c r="M103" s="124"/>
      <c r="N103" s="124"/>
      <c r="O103" s="124"/>
      <c r="P103" s="124"/>
      <c r="Q103" s="124"/>
      <c r="R103" s="124"/>
    </row>
    <row r="104" spans="1:18" x14ac:dyDescent="0.25">
      <c r="A104" s="123"/>
      <c r="B104" s="126" t="s">
        <v>99</v>
      </c>
      <c r="C104" s="126" t="s">
        <v>100</v>
      </c>
      <c r="D104" s="126" t="s">
        <v>101</v>
      </c>
      <c r="E104" s="126" t="s">
        <v>102</v>
      </c>
      <c r="F104" s="126" t="s">
        <v>46</v>
      </c>
      <c r="G104" s="126" t="s">
        <v>103</v>
      </c>
      <c r="H104" s="126" t="s">
        <v>104</v>
      </c>
      <c r="I104" s="126" t="s">
        <v>105</v>
      </c>
      <c r="J104" s="123"/>
      <c r="K104" s="126" t="s">
        <v>99</v>
      </c>
      <c r="L104" s="126" t="s">
        <v>100</v>
      </c>
      <c r="M104" s="126" t="s">
        <v>101</v>
      </c>
      <c r="N104" s="126" t="s">
        <v>102</v>
      </c>
      <c r="O104" s="126" t="s">
        <v>46</v>
      </c>
      <c r="P104" s="126" t="s">
        <v>103</v>
      </c>
      <c r="Q104" s="126" t="s">
        <v>104</v>
      </c>
      <c r="R104" s="126" t="s">
        <v>105</v>
      </c>
    </row>
    <row r="105" spans="1:18" x14ac:dyDescent="0.25">
      <c r="A105" s="123"/>
      <c r="B105" s="127" t="str">
        <f t="shared" ref="B105:B123" si="21">B81</f>
        <v>B-9</v>
      </c>
      <c r="C105" s="128">
        <f>'SERV. PREVENTIVOS'!U10+'SIST ELECT'!W10+FRENOS!W10+LAVADOS!W10+MOTOR!W10+TRANSMISION!W10+DIFERENCIAL!W10</f>
        <v>3000</v>
      </c>
      <c r="D105" s="128">
        <f>(0.01*'CONCENTRADO SIN M.O. Y UTILIDA'!D105)+'CONCENTRADO SIN M.O. Y UTILIDA'!D105</f>
        <v>3939</v>
      </c>
      <c r="E105" s="128">
        <v>0</v>
      </c>
      <c r="F105" s="128">
        <f>(0.01*'CONCENTRADO SIN M.O. Y UTILIDA'!F105)+'CONCENTRADO SIN M.O. Y UTILIDA'!F105</f>
        <v>0</v>
      </c>
      <c r="G105" s="128">
        <f>(0.01*'CONCENTRADO SIN M.O. Y UTILIDA'!G105)+'CONCENTRADO SIN M.O. Y UTILIDA'!G105</f>
        <v>0</v>
      </c>
      <c r="H105" s="128">
        <f>(0.01*'CONCENTRADO SIN M.O. Y UTILIDA'!H105)+'CONCENTRADO SIN M.O. Y UTILIDA'!H105</f>
        <v>0</v>
      </c>
      <c r="I105" s="128">
        <f t="shared" ref="I105:I123" si="22">SUM(C105:H105)</f>
        <v>6939</v>
      </c>
      <c r="J105" s="123"/>
      <c r="K105" s="127" t="str">
        <f t="shared" ref="K105:K123" si="23">K81</f>
        <v>B-9</v>
      </c>
      <c r="L105" s="128">
        <f>'SERV. PREVENTIVOS'!AA10+'SIST ELECT'!Y10+FRENOS!Y10+LAVADOS!Y10+MOTOR!Y10+TRANSMISION!Y10+DIFERENCIAL!Y10+HOJALATERIA!Y10</f>
        <v>600</v>
      </c>
      <c r="M105" s="128">
        <f>(0.01*'CONCENTRADO SIN M.O. Y UTILIDA'!M105)+'CONCENTRADO SIN M.O. Y UTILIDA'!M105</f>
        <v>1515</v>
      </c>
      <c r="N105" s="128">
        <v>1500</v>
      </c>
      <c r="O105" s="128">
        <f>(0.01*'CONCENTRADO SIN M.O. Y UTILIDA'!O105)+'CONCENTRADO SIN M.O. Y UTILIDA'!O105</f>
        <v>0</v>
      </c>
      <c r="P105" s="128">
        <f>(0.01*'CONCENTRADO SIN M.O. Y UTILIDA'!P105)+'CONCENTRADO SIN M.O. Y UTILIDA'!P105</f>
        <v>0</v>
      </c>
      <c r="Q105" s="128">
        <f>(0.01*'CONCENTRADO SIN M.O. Y UTILIDA'!Q105)+'CONCENTRADO SIN M.O. Y UTILIDA'!Q105</f>
        <v>0</v>
      </c>
      <c r="R105" s="128">
        <f t="shared" ref="R105:R123" si="24">L105+M105+N105+O105+P105+Q105</f>
        <v>3615</v>
      </c>
    </row>
    <row r="106" spans="1:18" x14ac:dyDescent="0.25">
      <c r="A106" s="123"/>
      <c r="B106" s="127" t="str">
        <f t="shared" si="21"/>
        <v>B-65</v>
      </c>
      <c r="C106" s="128">
        <f>'SERV. PREVENTIVOS'!U11+'SIST ELECT'!W11+FRENOS!W11+LAVADOS!W11+MOTOR!W11+TRANSMISION!W11+DIFERENCIAL!W11</f>
        <v>2200</v>
      </c>
      <c r="D106" s="128">
        <f>(0.01*'CONCENTRADO SIN M.O. Y UTILIDA'!D106)+'CONCENTRADO SIN M.O. Y UTILIDA'!D106</f>
        <v>3030</v>
      </c>
      <c r="E106" s="128">
        <v>0</v>
      </c>
      <c r="F106" s="128">
        <f>(0.01*'CONCENTRADO SIN M.O. Y UTILIDA'!F106)+'CONCENTRADO SIN M.O. Y UTILIDA'!F106</f>
        <v>0</v>
      </c>
      <c r="G106" s="128">
        <f>(0.01*'CONCENTRADO SIN M.O. Y UTILIDA'!G106)+'CONCENTRADO SIN M.O. Y UTILIDA'!G106</f>
        <v>0</v>
      </c>
      <c r="H106" s="128">
        <f>(0.01*'CONCENTRADO SIN M.O. Y UTILIDA'!H106)+'CONCENTRADO SIN M.O. Y UTILIDA'!H106</f>
        <v>0</v>
      </c>
      <c r="I106" s="128">
        <f t="shared" si="22"/>
        <v>5230</v>
      </c>
      <c r="J106" s="123"/>
      <c r="K106" s="127" t="str">
        <f t="shared" si="23"/>
        <v>B-65</v>
      </c>
      <c r="L106" s="128">
        <f>'SERV. PREVENTIVOS'!AA11+'SIST ELECT'!Y11+FRENOS!Y11+LAVADOS!Y11+MOTOR!Y11+TRANSMISION!Y11+DIFERENCIAL!Y11+HOJALATERIA!Y11</f>
        <v>1200</v>
      </c>
      <c r="M106" s="128">
        <f>(0.01*'CONCENTRADO SIN M.O. Y UTILIDA'!M106)+'CONCENTRADO SIN M.O. Y UTILIDA'!M106</f>
        <v>2020</v>
      </c>
      <c r="N106" s="128">
        <v>1000</v>
      </c>
      <c r="O106" s="128">
        <f>(0.01*'CONCENTRADO SIN M.O. Y UTILIDA'!O106)+'CONCENTRADO SIN M.O. Y UTILIDA'!O106</f>
        <v>0</v>
      </c>
      <c r="P106" s="128">
        <f>(0.01*'CONCENTRADO SIN M.O. Y UTILIDA'!P106)+'CONCENTRADO SIN M.O. Y UTILIDA'!P106</f>
        <v>0</v>
      </c>
      <c r="Q106" s="128">
        <f>(0.01*'CONCENTRADO SIN M.O. Y UTILIDA'!Q106)+'CONCENTRADO SIN M.O. Y UTILIDA'!Q106</f>
        <v>0</v>
      </c>
      <c r="R106" s="128">
        <f t="shared" si="24"/>
        <v>4220</v>
      </c>
    </row>
    <row r="107" spans="1:18" x14ac:dyDescent="0.25">
      <c r="A107" s="123"/>
      <c r="B107" s="127" t="str">
        <f t="shared" si="21"/>
        <v>B-357</v>
      </c>
      <c r="C107" s="128">
        <f>'SERV. PREVENTIVOS'!U12+'SIST ELECT'!W12+FRENOS!W12+LAVADOS!W12+MOTOR!W12+TRANSMISION!W12+DIFERENCIAL!W12</f>
        <v>2200</v>
      </c>
      <c r="D107" s="128">
        <f>(0.01*'CONCENTRADO SIN M.O. Y UTILIDA'!D107)+'CONCENTRADO SIN M.O. Y UTILIDA'!D107</f>
        <v>3030</v>
      </c>
      <c r="E107" s="128">
        <v>0</v>
      </c>
      <c r="F107" s="128">
        <f>(0.01*'CONCENTRADO SIN M.O. Y UTILIDA'!F107)+'CONCENTRADO SIN M.O. Y UTILIDA'!F107</f>
        <v>0</v>
      </c>
      <c r="G107" s="128">
        <f>(0.01*'CONCENTRADO SIN M.O. Y UTILIDA'!G107)+'CONCENTRADO SIN M.O. Y UTILIDA'!G107</f>
        <v>0</v>
      </c>
      <c r="H107" s="128">
        <f>(0.01*'CONCENTRADO SIN M.O. Y UTILIDA'!H107)+'CONCENTRADO SIN M.O. Y UTILIDA'!H107</f>
        <v>0</v>
      </c>
      <c r="I107" s="128">
        <f t="shared" si="22"/>
        <v>5230</v>
      </c>
      <c r="J107" s="123"/>
      <c r="K107" s="127" t="str">
        <f t="shared" si="23"/>
        <v>B-357</v>
      </c>
      <c r="L107" s="128">
        <f>'SERV. PREVENTIVOS'!AA12+'SIST ELECT'!Y12+FRENOS!Y12+LAVADOS!Y12+MOTOR!Y12+TRANSMISION!Y12+DIFERENCIAL!Y12+HOJALATERIA!Y12</f>
        <v>200</v>
      </c>
      <c r="M107" s="128">
        <f>(0.01*'CONCENTRADO SIN M.O. Y UTILIDA'!M107)+'CONCENTRADO SIN M.O. Y UTILIDA'!M107</f>
        <v>0</v>
      </c>
      <c r="N107" s="128">
        <v>0</v>
      </c>
      <c r="O107" s="128">
        <f>(0.01*'CONCENTRADO SIN M.O. Y UTILIDA'!O107)+'CONCENTRADO SIN M.O. Y UTILIDA'!O107</f>
        <v>6060</v>
      </c>
      <c r="P107" s="128">
        <f>(0.01*'CONCENTRADO SIN M.O. Y UTILIDA'!P107)+'CONCENTRADO SIN M.O. Y UTILIDA'!P107</f>
        <v>0</v>
      </c>
      <c r="Q107" s="128">
        <f>(0.01*'CONCENTRADO SIN M.O. Y UTILIDA'!Q107)+'CONCENTRADO SIN M.O. Y UTILIDA'!Q107</f>
        <v>0</v>
      </c>
      <c r="R107" s="128">
        <f t="shared" si="24"/>
        <v>6260</v>
      </c>
    </row>
    <row r="108" spans="1:18" x14ac:dyDescent="0.25">
      <c r="A108" s="123"/>
      <c r="B108" s="127" t="str">
        <f t="shared" si="21"/>
        <v>B-7</v>
      </c>
      <c r="C108" s="128">
        <f>'SERV. PREVENTIVOS'!U13+'SIST ELECT'!W13+FRENOS!W13+LAVADOS!W13+MOTOR!W13+TRANSMISION!W13+DIFERENCIAL!W13</f>
        <v>2200</v>
      </c>
      <c r="D108" s="128">
        <f>(0.01*'CONCENTRADO SIN M.O. Y UTILIDA'!D108)+'CONCENTRADO SIN M.O. Y UTILIDA'!D108</f>
        <v>2525</v>
      </c>
      <c r="E108" s="128">
        <v>0</v>
      </c>
      <c r="F108" s="128">
        <f>(0.01*'CONCENTRADO SIN M.O. Y UTILIDA'!F108)+'CONCENTRADO SIN M.O. Y UTILIDA'!F108</f>
        <v>0</v>
      </c>
      <c r="G108" s="128">
        <f>(0.01*'CONCENTRADO SIN M.O. Y UTILIDA'!G108)+'CONCENTRADO SIN M.O. Y UTILIDA'!G108</f>
        <v>0</v>
      </c>
      <c r="H108" s="128">
        <f>(0.01*'CONCENTRADO SIN M.O. Y UTILIDA'!H108)+'CONCENTRADO SIN M.O. Y UTILIDA'!H108</f>
        <v>0</v>
      </c>
      <c r="I108" s="128">
        <f t="shared" si="22"/>
        <v>4725</v>
      </c>
      <c r="J108" s="123"/>
      <c r="K108" s="127" t="str">
        <f t="shared" si="23"/>
        <v>B-7</v>
      </c>
      <c r="L108" s="128">
        <f>'SERV. PREVENTIVOS'!AA13+'SIST ELECT'!Y13+FRENOS!Y13+LAVADOS!Y13+MOTOR!Y13+TRANSMISION!Y13+DIFERENCIAL!Y13+HOJALATERIA!Y13</f>
        <v>1200</v>
      </c>
      <c r="M108" s="128">
        <f>(0.01*'CONCENTRADO SIN M.O. Y UTILIDA'!M108)+'CONCENTRADO SIN M.O. Y UTILIDA'!M108</f>
        <v>2525</v>
      </c>
      <c r="N108" s="128">
        <v>0</v>
      </c>
      <c r="O108" s="128">
        <f>(0.01*'CONCENTRADO SIN M.O. Y UTILIDA'!O108)+'CONCENTRADO SIN M.O. Y UTILIDA'!O108</f>
        <v>6060</v>
      </c>
      <c r="P108" s="128">
        <f>(0.01*'CONCENTRADO SIN M.O. Y UTILIDA'!P108)+'CONCENTRADO SIN M.O. Y UTILIDA'!P108</f>
        <v>0</v>
      </c>
      <c r="Q108" s="128">
        <f>(0.01*'CONCENTRADO SIN M.O. Y UTILIDA'!Q108)+'CONCENTRADO SIN M.O. Y UTILIDA'!Q108</f>
        <v>0</v>
      </c>
      <c r="R108" s="128">
        <f t="shared" si="24"/>
        <v>9785</v>
      </c>
    </row>
    <row r="109" spans="1:18" x14ac:dyDescent="0.25">
      <c r="A109" s="123"/>
      <c r="B109" s="127" t="str">
        <f t="shared" si="21"/>
        <v>B-15</v>
      </c>
      <c r="C109" s="128">
        <f>'SERV. PREVENTIVOS'!U14+'SIST ELECT'!W14+FRENOS!W14+LAVADOS!W14+MOTOR!W14+TRANSMISION!W14+DIFERENCIAL!W14</f>
        <v>3000</v>
      </c>
      <c r="D109" s="128">
        <f>(0.01*'CONCENTRADO SIN M.O. Y UTILIDA'!D109)+'CONCENTRADO SIN M.O. Y UTILIDA'!D109</f>
        <v>4292.5</v>
      </c>
      <c r="E109" s="128">
        <v>0</v>
      </c>
      <c r="F109" s="128">
        <f>(0.01*'CONCENTRADO SIN M.O. Y UTILIDA'!F109)+'CONCENTRADO SIN M.O. Y UTILIDA'!F109</f>
        <v>0</v>
      </c>
      <c r="G109" s="128">
        <f>(0.01*'CONCENTRADO SIN M.O. Y UTILIDA'!G109)+'CONCENTRADO SIN M.O. Y UTILIDA'!G109</f>
        <v>0</v>
      </c>
      <c r="H109" s="128">
        <f>(0.01*'CONCENTRADO SIN M.O. Y UTILIDA'!H109)+'CONCENTRADO SIN M.O. Y UTILIDA'!H109</f>
        <v>0</v>
      </c>
      <c r="I109" s="128">
        <f t="shared" si="22"/>
        <v>7292.5</v>
      </c>
      <c r="J109" s="123"/>
      <c r="K109" s="127" t="str">
        <f t="shared" si="23"/>
        <v>B-15</v>
      </c>
      <c r="L109" s="128">
        <f>'SERV. PREVENTIVOS'!AA14+'SIST ELECT'!Y14+FRENOS!Y14+LAVADOS!Y14+MOTOR!Y14+TRANSMISION!Y14+DIFERENCIAL!Y14+HOJALATERIA!Y14</f>
        <v>200</v>
      </c>
      <c r="M109" s="128">
        <f>(0.01*'CONCENTRADO SIN M.O. Y UTILIDA'!M109)+'CONCENTRADO SIN M.O. Y UTILIDA'!M109</f>
        <v>10.1</v>
      </c>
      <c r="N109" s="128">
        <v>2500</v>
      </c>
      <c r="O109" s="128">
        <f>(0.01*'CONCENTRADO SIN M.O. Y UTILIDA'!O109)+'CONCENTRADO SIN M.O. Y UTILIDA'!O109</f>
        <v>0</v>
      </c>
      <c r="P109" s="128">
        <f>(0.01*'CONCENTRADO SIN M.O. Y UTILIDA'!P109)+'CONCENTRADO SIN M.O. Y UTILIDA'!P109</f>
        <v>0</v>
      </c>
      <c r="Q109" s="128">
        <f>(0.01*'CONCENTRADO SIN M.O. Y UTILIDA'!Q109)+'CONCENTRADO SIN M.O. Y UTILIDA'!Q109</f>
        <v>0</v>
      </c>
      <c r="R109" s="128">
        <f t="shared" si="24"/>
        <v>2710.1</v>
      </c>
    </row>
    <row r="110" spans="1:18" x14ac:dyDescent="0.25">
      <c r="A110" s="123"/>
      <c r="B110" s="127" t="str">
        <f t="shared" si="21"/>
        <v>B-541</v>
      </c>
      <c r="C110" s="128">
        <f>'SERV. PREVENTIVOS'!U15+'SIST ELECT'!W15+FRENOS!W15+LAVADOS!W15+MOTOR!W15+TRANSMISION!W15+DIFERENCIAL!W15</f>
        <v>2200</v>
      </c>
      <c r="D110" s="128">
        <f>(0.01*'CONCENTRADO SIN M.O. Y UTILIDA'!D110)+'CONCENTRADO SIN M.O. Y UTILIDA'!D110</f>
        <v>3030</v>
      </c>
      <c r="E110" s="128">
        <v>0</v>
      </c>
      <c r="F110" s="128">
        <f>(0.01*'CONCENTRADO SIN M.O. Y UTILIDA'!F110)+'CONCENTRADO SIN M.O. Y UTILIDA'!F110</f>
        <v>0</v>
      </c>
      <c r="G110" s="128">
        <f>(0.01*'CONCENTRADO SIN M.O. Y UTILIDA'!G110)+'CONCENTRADO SIN M.O. Y UTILIDA'!G110</f>
        <v>0</v>
      </c>
      <c r="H110" s="128">
        <f>(0.01*'CONCENTRADO SIN M.O. Y UTILIDA'!H110)+'CONCENTRADO SIN M.O. Y UTILIDA'!H110</f>
        <v>0</v>
      </c>
      <c r="I110" s="128">
        <f t="shared" si="22"/>
        <v>5230</v>
      </c>
      <c r="J110" s="123"/>
      <c r="K110" s="127" t="str">
        <f t="shared" si="23"/>
        <v>B-541</v>
      </c>
      <c r="L110" s="128">
        <f>'SERV. PREVENTIVOS'!AA15+'SIST ELECT'!Y15+FRENOS!Y15+LAVADOS!Y15+MOTOR!Y15+TRANSMISION!Y15+DIFERENCIAL!Y15+HOJALATERIA!Y15</f>
        <v>1000</v>
      </c>
      <c r="M110" s="128">
        <f>(0.01*'CONCENTRADO SIN M.O. Y UTILIDA'!M110)+'CONCENTRADO SIN M.O. Y UTILIDA'!M110</f>
        <v>1262.5</v>
      </c>
      <c r="N110" s="128">
        <v>0</v>
      </c>
      <c r="O110" s="128">
        <f>(0.01*'CONCENTRADO SIN M.O. Y UTILIDA'!O110)+'CONCENTRADO SIN M.O. Y UTILIDA'!O110</f>
        <v>0</v>
      </c>
      <c r="P110" s="128">
        <f>(0.01*'CONCENTRADO SIN M.O. Y UTILIDA'!P110)+'CONCENTRADO SIN M.O. Y UTILIDA'!P110</f>
        <v>0</v>
      </c>
      <c r="Q110" s="128">
        <f>(0.01*'CONCENTRADO SIN M.O. Y UTILIDA'!Q110)+'CONCENTRADO SIN M.O. Y UTILIDA'!Q110</f>
        <v>0</v>
      </c>
      <c r="R110" s="128">
        <f t="shared" si="24"/>
        <v>2262.5</v>
      </c>
    </row>
    <row r="111" spans="1:18" x14ac:dyDescent="0.25">
      <c r="A111" s="123"/>
      <c r="B111" s="127" t="str">
        <f t="shared" si="21"/>
        <v>B-479</v>
      </c>
      <c r="C111" s="128">
        <f>'SERV. PREVENTIVOS'!U16+'SIST ELECT'!W16+FRENOS!W16+LAVADOS!W16+MOTOR!W16+TRANSMISION!W16+DIFERENCIAL!W16</f>
        <v>3000</v>
      </c>
      <c r="D111" s="128">
        <f>(0.01*'CONCENTRADO SIN M.O. Y UTILIDA'!D111)+'CONCENTRADO SIN M.O. Y UTILIDA'!D111</f>
        <v>4797.5</v>
      </c>
      <c r="E111" s="128">
        <v>0</v>
      </c>
      <c r="F111" s="128">
        <f>(0.01*'CONCENTRADO SIN M.O. Y UTILIDA'!F111)+'CONCENTRADO SIN M.O. Y UTILIDA'!F111</f>
        <v>0</v>
      </c>
      <c r="G111" s="128">
        <f>(0.01*'CONCENTRADO SIN M.O. Y UTILIDA'!G111)+'CONCENTRADO SIN M.O. Y UTILIDA'!G111</f>
        <v>0</v>
      </c>
      <c r="H111" s="128">
        <f>(0.01*'CONCENTRADO SIN M.O. Y UTILIDA'!H111)+'CONCENTRADO SIN M.O. Y UTILIDA'!H111</f>
        <v>0</v>
      </c>
      <c r="I111" s="128">
        <f t="shared" si="22"/>
        <v>7797.5</v>
      </c>
      <c r="J111" s="123"/>
      <c r="K111" s="127" t="str">
        <f t="shared" si="23"/>
        <v>B-479</v>
      </c>
      <c r="L111" s="128">
        <f>'SERV. PREVENTIVOS'!AA16+'SIST ELECT'!Y16+FRENOS!Y16+LAVADOS!Y16+MOTOR!Y16+TRANSMISION!Y16+DIFERENCIAL!Y16+HOJALATERIA!Y16</f>
        <v>1000</v>
      </c>
      <c r="M111" s="128">
        <f>(0.01*'CONCENTRADO SIN M.O. Y UTILIDA'!M111)+'CONCENTRADO SIN M.O. Y UTILIDA'!M111</f>
        <v>909</v>
      </c>
      <c r="N111" s="128">
        <v>0</v>
      </c>
      <c r="O111" s="128">
        <f>(0.01*'CONCENTRADO SIN M.O. Y UTILIDA'!O111)+'CONCENTRADO SIN M.O. Y UTILIDA'!O111</f>
        <v>0</v>
      </c>
      <c r="P111" s="128">
        <f>(0.01*'CONCENTRADO SIN M.O. Y UTILIDA'!P111)+'CONCENTRADO SIN M.O. Y UTILIDA'!P111</f>
        <v>0</v>
      </c>
      <c r="Q111" s="128">
        <f>(0.01*'CONCENTRADO SIN M.O. Y UTILIDA'!Q111)+'CONCENTRADO SIN M.O. Y UTILIDA'!Q111</f>
        <v>0</v>
      </c>
      <c r="R111" s="128">
        <f t="shared" si="24"/>
        <v>1909</v>
      </c>
    </row>
    <row r="112" spans="1:18" x14ac:dyDescent="0.25">
      <c r="A112" s="123"/>
      <c r="B112" s="127" t="str">
        <f t="shared" si="21"/>
        <v>B-382</v>
      </c>
      <c r="C112" s="128">
        <f>'SERV. PREVENTIVOS'!U17+'SIST ELECT'!W17+FRENOS!W17+LAVADOS!W17+MOTOR!W17+TRANSMISION!W17+DIFERENCIAL!W17</f>
        <v>2300</v>
      </c>
      <c r="D112" s="128">
        <f>(0.01*'CONCENTRADO SIN M.O. Y UTILIDA'!D112)+'CONCENTRADO SIN M.O. Y UTILIDA'!D112</f>
        <v>2121</v>
      </c>
      <c r="E112" s="128">
        <v>0</v>
      </c>
      <c r="F112" s="128">
        <f>(0.01*'CONCENTRADO SIN M.O. Y UTILIDA'!F112)+'CONCENTRADO SIN M.O. Y UTILIDA'!F112</f>
        <v>0</v>
      </c>
      <c r="G112" s="128">
        <f>(0.01*'CONCENTRADO SIN M.O. Y UTILIDA'!G112)+'CONCENTRADO SIN M.O. Y UTILIDA'!G112</f>
        <v>0</v>
      </c>
      <c r="H112" s="128">
        <v>0</v>
      </c>
      <c r="I112" s="128">
        <f t="shared" si="22"/>
        <v>4421</v>
      </c>
      <c r="J112" s="123"/>
      <c r="K112" s="127" t="str">
        <f t="shared" si="23"/>
        <v>B-382</v>
      </c>
      <c r="L112" s="128">
        <f>'SERV. PREVENTIVOS'!AA17+'SIST ELECT'!Y17+FRENOS!Y17+LAVADOS!Y17+MOTOR!Y17+TRANSMISION!Y17+DIFERENCIAL!Y17+HOJALATERIA!Y17</f>
        <v>2300</v>
      </c>
      <c r="M112" s="128">
        <f>(0.01*'CONCENTRADO SIN M.O. Y UTILIDA'!M112)+'CONCENTRADO SIN M.O. Y UTILIDA'!M112</f>
        <v>1474.6</v>
      </c>
      <c r="N112" s="128">
        <v>0</v>
      </c>
      <c r="O112" s="128">
        <f>(0.01*'CONCENTRADO SIN M.O. Y UTILIDA'!O112)+'CONCENTRADO SIN M.O. Y UTILIDA'!O112</f>
        <v>5050</v>
      </c>
      <c r="P112" s="128">
        <f>(0.01*'CONCENTRADO SIN M.O. Y UTILIDA'!P112)+'CONCENTRADO SIN M.O. Y UTILIDA'!P112</f>
        <v>0</v>
      </c>
      <c r="Q112" s="128">
        <f>(0.01*'CONCENTRADO SIN M.O. Y UTILIDA'!Q112)+'CONCENTRADO SIN M.O. Y UTILIDA'!Q112</f>
        <v>0</v>
      </c>
      <c r="R112" s="128">
        <f t="shared" si="24"/>
        <v>8824.6</v>
      </c>
    </row>
    <row r="113" spans="1:18" x14ac:dyDescent="0.25">
      <c r="A113" s="123"/>
      <c r="B113" s="127" t="str">
        <f t="shared" si="21"/>
        <v>A-37</v>
      </c>
      <c r="C113" s="128">
        <f>'SERV. PREVENTIVOS'!U18+'SIST ELECT'!W18+FRENOS!W18+LAVADOS!W18+MOTOR!W18+TRANSMISION!W18+DIFERENCIAL!W18</f>
        <v>200</v>
      </c>
      <c r="D113" s="128">
        <f>(0.01*'CONCENTRADO SIN M.O. Y UTILIDA'!D113)+'CONCENTRADO SIN M.O. Y UTILIDA'!D113</f>
        <v>0</v>
      </c>
      <c r="E113" s="128">
        <v>0</v>
      </c>
      <c r="F113" s="128">
        <f>(0.01*'CONCENTRADO SIN M.O. Y UTILIDA'!F113)+'CONCENTRADO SIN M.O. Y UTILIDA'!F113</f>
        <v>4040</v>
      </c>
      <c r="G113" s="128">
        <f>(0.01*'CONCENTRADO SIN M.O. Y UTILIDA'!G113)+'CONCENTRADO SIN M.O. Y UTILIDA'!G113</f>
        <v>0</v>
      </c>
      <c r="H113" s="128">
        <v>0</v>
      </c>
      <c r="I113" s="128">
        <f t="shared" si="22"/>
        <v>4240</v>
      </c>
      <c r="J113" s="123"/>
      <c r="K113" s="127" t="str">
        <f t="shared" si="23"/>
        <v>A-37</v>
      </c>
      <c r="L113" s="128">
        <f>'SERV. PREVENTIVOS'!AA18+'SIST ELECT'!Y18+FRENOS!Y18+LAVADOS!Y18+MOTOR!Y18+TRANSMISION!Y18+DIFERENCIAL!Y18+HOJALATERIA!Y18</f>
        <v>1000</v>
      </c>
      <c r="M113" s="128">
        <f>(0.01*'CONCENTRADO SIN M.O. Y UTILIDA'!M113)+'CONCENTRADO SIN M.O. Y UTILIDA'!M113</f>
        <v>1262.5</v>
      </c>
      <c r="N113" s="128">
        <v>0</v>
      </c>
      <c r="O113" s="128">
        <f>(0.01*'CONCENTRADO SIN M.O. Y UTILIDA'!O113)+'CONCENTRADO SIN M.O. Y UTILIDA'!O113</f>
        <v>0</v>
      </c>
      <c r="P113" s="128">
        <f>(0.01*'CONCENTRADO SIN M.O. Y UTILIDA'!P113)+'CONCENTRADO SIN M.O. Y UTILIDA'!P113</f>
        <v>0</v>
      </c>
      <c r="Q113" s="128">
        <f>(0.01*'CONCENTRADO SIN M.O. Y UTILIDA'!Q113)+'CONCENTRADO SIN M.O. Y UTILIDA'!Q113</f>
        <v>0</v>
      </c>
      <c r="R113" s="128">
        <f t="shared" si="24"/>
        <v>2262.5</v>
      </c>
    </row>
    <row r="114" spans="1:18" x14ac:dyDescent="0.25">
      <c r="A114" s="123"/>
      <c r="B114" s="127" t="str">
        <f t="shared" si="21"/>
        <v>Q-67</v>
      </c>
      <c r="C114" s="128">
        <f>'SERV. PREVENTIVOS'!U19+'SIST ELECT'!W19+FRENOS!W19+LAVADOS!W19+MOTOR!W19+TRANSMISION!W19+DIFERENCIAL!W19</f>
        <v>1000</v>
      </c>
      <c r="D114" s="128">
        <f>(0.01*'CONCENTRADO SIN M.O. Y UTILIDA'!D114)+'CONCENTRADO SIN M.O. Y UTILIDA'!D114</f>
        <v>909</v>
      </c>
      <c r="E114" s="128">
        <v>1500</v>
      </c>
      <c r="F114" s="128">
        <f>(0.01*'CONCENTRADO SIN M.O. Y UTILIDA'!F114)+'CONCENTRADO SIN M.O. Y UTILIDA'!F114</f>
        <v>0</v>
      </c>
      <c r="G114" s="128">
        <f>(0.01*'CONCENTRADO SIN M.O. Y UTILIDA'!G114)+'CONCENTRADO SIN M.O. Y UTILIDA'!G114</f>
        <v>0</v>
      </c>
      <c r="H114" s="128">
        <v>0</v>
      </c>
      <c r="I114" s="128">
        <f t="shared" si="22"/>
        <v>3409</v>
      </c>
      <c r="J114" s="123"/>
      <c r="K114" s="127" t="str">
        <f t="shared" si="23"/>
        <v>Q-67</v>
      </c>
      <c r="L114" s="128">
        <f>'SERV. PREVENTIVOS'!AA19+'SIST ELECT'!Y19+FRENOS!Y19+LAVADOS!Y19+MOTOR!Y19+TRANSMISION!Y19+DIFERENCIAL!Y19+HOJALATERIA!Y19</f>
        <v>1000</v>
      </c>
      <c r="M114" s="128">
        <f>(0.01*'CONCENTRADO SIN M.O. Y UTILIDA'!M114)+'CONCENTRADO SIN M.O. Y UTILIDA'!M114</f>
        <v>5411.58</v>
      </c>
      <c r="N114" s="128">
        <v>0</v>
      </c>
      <c r="O114" s="128">
        <f>(0.01*'CONCENTRADO SIN M.O. Y UTILIDA'!O114)+'CONCENTRADO SIN M.O. Y UTILIDA'!O114</f>
        <v>0</v>
      </c>
      <c r="P114" s="128">
        <f>(0.01*'CONCENTRADO SIN M.O. Y UTILIDA'!P114)+'CONCENTRADO SIN M.O. Y UTILIDA'!P114</f>
        <v>0</v>
      </c>
      <c r="Q114" s="128">
        <f>(0.01*'CONCENTRADO SIN M.O. Y UTILIDA'!Q114)+'CONCENTRADO SIN M.O. Y UTILIDA'!Q114</f>
        <v>0</v>
      </c>
      <c r="R114" s="128">
        <f t="shared" si="24"/>
        <v>6411.58</v>
      </c>
    </row>
    <row r="115" spans="1:18" x14ac:dyDescent="0.25">
      <c r="A115" s="123"/>
      <c r="B115" s="127" t="str">
        <f t="shared" si="21"/>
        <v>Q-23</v>
      </c>
      <c r="C115" s="128">
        <f>'SERV. PREVENTIVOS'!U20+'SIST ELECT'!W20+FRENOS!W20+LAVADOS!W20+MOTOR!W20+TRANSMISION!W20+DIFERENCIAL!W20</f>
        <v>4200</v>
      </c>
      <c r="D115" s="128">
        <f>(0.01*'CONCENTRADO SIN M.O. Y UTILIDA'!D115)+'CONCENTRADO SIN M.O. Y UTILIDA'!D115</f>
        <v>4545</v>
      </c>
      <c r="E115" s="128">
        <v>0</v>
      </c>
      <c r="F115" s="128">
        <f>(0.01*'CONCENTRADO SIN M.O. Y UTILIDA'!F115)+'CONCENTRADO SIN M.O. Y UTILIDA'!F115</f>
        <v>0</v>
      </c>
      <c r="G115" s="128">
        <f>(0.01*'CONCENTRADO SIN M.O. Y UTILIDA'!G115)+'CONCENTRADO SIN M.O. Y UTILIDA'!G115</f>
        <v>0</v>
      </c>
      <c r="H115" s="128">
        <f>(0.01*'CONCENTRADO SIN M.O. Y UTILIDA'!H115)+'CONCENTRADO SIN M.O. Y UTILIDA'!H115</f>
        <v>0</v>
      </c>
      <c r="I115" s="128">
        <f t="shared" si="22"/>
        <v>8745</v>
      </c>
      <c r="J115" s="123"/>
      <c r="K115" s="127" t="str">
        <f t="shared" si="23"/>
        <v>Q-23</v>
      </c>
      <c r="L115" s="128">
        <f>'SERV. PREVENTIVOS'!AA20+'SIST ELECT'!Y20+FRENOS!Y20+LAVADOS!Y20+MOTOR!Y20+TRANSMISION!Y20+DIFERENCIAL!Y20+HOJALATERIA!Y20</f>
        <v>4200</v>
      </c>
      <c r="M115" s="128">
        <f>(0.01*'CONCENTRADO SIN M.O. Y UTILIDA'!M115)+'CONCENTRADO SIN M.O. Y UTILIDA'!M115</f>
        <v>4545</v>
      </c>
      <c r="N115" s="128">
        <v>0</v>
      </c>
      <c r="O115" s="128">
        <f>(0.01*'CONCENTRADO SIN M.O. Y UTILIDA'!O115)+'CONCENTRADO SIN M.O. Y UTILIDA'!O115</f>
        <v>0</v>
      </c>
      <c r="P115" s="128">
        <f>(0.01*'CONCENTRADO SIN M.O. Y UTILIDA'!P115)+'CONCENTRADO SIN M.O. Y UTILIDA'!P115</f>
        <v>0</v>
      </c>
      <c r="Q115" s="128">
        <f>(0.01*'CONCENTRADO SIN M.O. Y UTILIDA'!Q115)+'CONCENTRADO SIN M.O. Y UTILIDA'!Q115</f>
        <v>0</v>
      </c>
      <c r="R115" s="128">
        <f t="shared" si="24"/>
        <v>8745</v>
      </c>
    </row>
    <row r="116" spans="1:18" x14ac:dyDescent="0.25">
      <c r="A116" s="123"/>
      <c r="B116" s="127" t="str">
        <f t="shared" si="21"/>
        <v>Q-98</v>
      </c>
      <c r="C116" s="128">
        <f>'SERV. PREVENTIVOS'!U21+'SIST ELECT'!W21+FRENOS!W21+LAVADOS!W21+MOTOR!W21+TRANSMISION!W21+DIFERENCIAL!W21</f>
        <v>200</v>
      </c>
      <c r="D116" s="128">
        <f>(0.01*'CONCENTRADO SIN M.O. Y UTILIDA'!D116)+'CONCENTRADO SIN M.O. Y UTILIDA'!D116</f>
        <v>0</v>
      </c>
      <c r="E116" s="128">
        <v>2500</v>
      </c>
      <c r="F116" s="128">
        <f>(0.01*'CONCENTRADO SIN M.O. Y UTILIDA'!F116)+'CONCENTRADO SIN M.O. Y UTILIDA'!F116</f>
        <v>0</v>
      </c>
      <c r="G116" s="128">
        <f>(0.01*'CONCENTRADO SIN M.O. Y UTILIDA'!G116)+'CONCENTRADO SIN M.O. Y UTILIDA'!G116</f>
        <v>0</v>
      </c>
      <c r="H116" s="128">
        <v>0</v>
      </c>
      <c r="I116" s="128">
        <f t="shared" si="22"/>
        <v>2700</v>
      </c>
      <c r="J116" s="123"/>
      <c r="K116" s="127" t="str">
        <f t="shared" si="23"/>
        <v>Q-98</v>
      </c>
      <c r="L116" s="128">
        <f>'SERV. PREVENTIVOS'!AA21+'SIST ELECT'!Y21+FRENOS!Y21+LAVADOS!Y21+MOTOR!Y21+TRANSMISION!Y21+DIFERENCIAL!Y21+HOJALATERIA!Y21</f>
        <v>600</v>
      </c>
      <c r="M116" s="128">
        <f>(0.01*'CONCENTRADO SIN M.O. Y UTILIDA'!M116)+'CONCENTRADO SIN M.O. Y UTILIDA'!M116</f>
        <v>0</v>
      </c>
      <c r="N116" s="128">
        <v>0</v>
      </c>
      <c r="O116" s="128">
        <f>(0.01*'CONCENTRADO SIN M.O. Y UTILIDA'!O116)+'CONCENTRADO SIN M.O. Y UTILIDA'!O116</f>
        <v>5050</v>
      </c>
      <c r="P116" s="128">
        <f>(0.01*'CONCENTRADO SIN M.O. Y UTILIDA'!P116)+'CONCENTRADO SIN M.O. Y UTILIDA'!P116</f>
        <v>476.72</v>
      </c>
      <c r="Q116" s="128">
        <f>(0.01*'CONCENTRADO SIN M.O. Y UTILIDA'!Q116)+'CONCENTRADO SIN M.O. Y UTILIDA'!Q116</f>
        <v>0</v>
      </c>
      <c r="R116" s="128">
        <f t="shared" si="24"/>
        <v>6126.72</v>
      </c>
    </row>
    <row r="117" spans="1:18" x14ac:dyDescent="0.25">
      <c r="A117" s="123"/>
      <c r="B117" s="127" t="str">
        <f t="shared" si="21"/>
        <v>Q-664</v>
      </c>
      <c r="C117" s="128">
        <f>'SERV. PREVENTIVOS'!U22+'SIST ELECT'!W22+FRENOS!W22+LAVADOS!W22+MOTOR!W22+TRANSMISION!W22+DIFERENCIAL!W22</f>
        <v>200</v>
      </c>
      <c r="D117" s="128">
        <f>(0.01*'CONCENTRADO SIN M.O. Y UTILIDA'!D117)+'CONCENTRADO SIN M.O. Y UTILIDA'!D117</f>
        <v>0</v>
      </c>
      <c r="E117" s="128">
        <v>2500</v>
      </c>
      <c r="F117" s="128">
        <f>(0.01*'CONCENTRADO SIN M.O. Y UTILIDA'!F117)+'CONCENTRADO SIN M.O. Y UTILIDA'!F117</f>
        <v>0</v>
      </c>
      <c r="G117" s="128">
        <f>(0.01*'CONCENTRADO SIN M.O. Y UTILIDA'!G117)+'CONCENTRADO SIN M.O. Y UTILIDA'!G117</f>
        <v>0</v>
      </c>
      <c r="H117" s="128">
        <v>0</v>
      </c>
      <c r="I117" s="128">
        <f t="shared" si="22"/>
        <v>2700</v>
      </c>
      <c r="J117" s="123"/>
      <c r="K117" s="127" t="str">
        <f t="shared" si="23"/>
        <v>Q-664</v>
      </c>
      <c r="L117" s="128">
        <f>'SERV. PREVENTIVOS'!AA22+'SIST ELECT'!Y22+FRENOS!Y22+LAVADOS!Y22+MOTOR!Y22+TRANSMISION!Y22+DIFERENCIAL!Y22+HOJALATERIA!Y22</f>
        <v>200</v>
      </c>
      <c r="M117" s="128">
        <f>(0.01*'CONCENTRADO SIN M.O. Y UTILIDA'!M117)+'CONCENTRADO SIN M.O. Y UTILIDA'!M117</f>
        <v>0</v>
      </c>
      <c r="N117" s="128">
        <v>1500</v>
      </c>
      <c r="O117" s="128">
        <f>(0.01*'CONCENTRADO SIN M.O. Y UTILIDA'!O117)+'CONCENTRADO SIN M.O. Y UTILIDA'!O117</f>
        <v>0</v>
      </c>
      <c r="P117" s="128">
        <f>(0.01*'CONCENTRADO SIN M.O. Y UTILIDA'!P117)+'CONCENTRADO SIN M.O. Y UTILIDA'!P117</f>
        <v>0</v>
      </c>
      <c r="Q117" s="128">
        <f>(0.01*'CONCENTRADO SIN M.O. Y UTILIDA'!Q117)+'CONCENTRADO SIN M.O. Y UTILIDA'!Q117</f>
        <v>0</v>
      </c>
      <c r="R117" s="128">
        <f t="shared" si="24"/>
        <v>1700</v>
      </c>
    </row>
    <row r="118" spans="1:18" x14ac:dyDescent="0.25">
      <c r="A118" s="123"/>
      <c r="B118" s="127" t="str">
        <f t="shared" si="21"/>
        <v>A-6</v>
      </c>
      <c r="C118" s="128">
        <f>'SERV. PREVENTIVOS'!U23+'SIST ELECT'!W23+FRENOS!W23+LAVADOS!W23+MOTOR!W23+TRANSMISION!W23+DIFERENCIAL!W23</f>
        <v>2300</v>
      </c>
      <c r="D118" s="128">
        <f>(0.01*'CONCENTRADO SIN M.O. Y UTILIDA'!D118)+'CONCENTRADO SIN M.O. Y UTILIDA'!D118</f>
        <v>1464.5</v>
      </c>
      <c r="E118" s="128">
        <v>0</v>
      </c>
      <c r="F118" s="128">
        <f>(0.01*'CONCENTRADO SIN M.O. Y UTILIDA'!F118)+'CONCENTRADO SIN M.O. Y UTILIDA'!F118</f>
        <v>5050</v>
      </c>
      <c r="G118" s="128">
        <f>(0.01*'CONCENTRADO SIN M.O. Y UTILIDA'!G118)+'CONCENTRADO SIN M.O. Y UTILIDA'!G118</f>
        <v>0</v>
      </c>
      <c r="H118" s="128">
        <v>0</v>
      </c>
      <c r="I118" s="128">
        <f t="shared" si="22"/>
        <v>8814.5</v>
      </c>
      <c r="J118" s="123"/>
      <c r="K118" s="127" t="str">
        <f t="shared" si="23"/>
        <v>A-6</v>
      </c>
      <c r="L118" s="128">
        <f>'SERV. PREVENTIVOS'!AA23+'SIST ELECT'!Y23+FRENOS!Y23+LAVADOS!Y23+MOTOR!Y23+TRANSMISION!Y23+DIFERENCIAL!Y23+HOJALATERIA!Y23</f>
        <v>500</v>
      </c>
      <c r="M118" s="128">
        <f>(0.01*'CONCENTRADO SIN M.O. Y UTILIDA'!M118)+'CONCENTRADO SIN M.O. Y UTILIDA'!M118</f>
        <v>808</v>
      </c>
      <c r="N118" s="128">
        <v>0</v>
      </c>
      <c r="O118" s="128">
        <f>(0.01*'CONCENTRADO SIN M.O. Y UTILIDA'!O118)+'CONCENTRADO SIN M.O. Y UTILIDA'!O118</f>
        <v>0</v>
      </c>
      <c r="P118" s="128">
        <f>(0.01*'CONCENTRADO SIN M.O. Y UTILIDA'!P118)+'CONCENTRADO SIN M.O. Y UTILIDA'!P118</f>
        <v>0</v>
      </c>
      <c r="Q118" s="128">
        <f>(0.01*'CONCENTRADO SIN M.O. Y UTILIDA'!Q118)+'CONCENTRADO SIN M.O. Y UTILIDA'!Q118</f>
        <v>0</v>
      </c>
      <c r="R118" s="128">
        <f t="shared" si="24"/>
        <v>1308</v>
      </c>
    </row>
    <row r="119" spans="1:18" x14ac:dyDescent="0.25">
      <c r="A119" s="123"/>
      <c r="B119" s="127" t="str">
        <f t="shared" si="21"/>
        <v>A-367</v>
      </c>
      <c r="C119" s="128">
        <f>'SERV. PREVENTIVOS'!U24+'SIST ELECT'!W24+FRENOS!W24+LAVADOS!W24+MOTOR!W24+TRANSMISION!W24+DIFERENCIAL!W24</f>
        <v>200</v>
      </c>
      <c r="D119" s="128">
        <v>1000</v>
      </c>
      <c r="E119" s="128">
        <v>0</v>
      </c>
      <c r="F119" s="128">
        <f>(0.01*'CONCENTRADO SIN M.O. Y UTILIDA'!F119)+'CONCENTRADO SIN M.O. Y UTILIDA'!F119</f>
        <v>0</v>
      </c>
      <c r="G119" s="128">
        <f>(0.01*'CONCENTRADO SIN M.O. Y UTILIDA'!G119)+'CONCENTRADO SIN M.O. Y UTILIDA'!G119</f>
        <v>0</v>
      </c>
      <c r="H119" s="128">
        <v>0</v>
      </c>
      <c r="I119" s="128">
        <f t="shared" si="22"/>
        <v>1200</v>
      </c>
      <c r="J119" s="123"/>
      <c r="K119" s="127" t="str">
        <f t="shared" si="23"/>
        <v>A-367</v>
      </c>
      <c r="L119" s="128">
        <f>'SERV. PREVENTIVOS'!AA24+'SIST ELECT'!Y24+FRENOS!Y24+LAVADOS!Y24+MOTOR!Y24+TRANSMISION!Y24+DIFERENCIAL!Y24+HOJALATERIA!Y24</f>
        <v>2300</v>
      </c>
      <c r="M119" s="128">
        <f>(0.01*'CONCENTRADO SIN M.O. Y UTILIDA'!M119)+'CONCENTRADO SIN M.O. Y UTILIDA'!M119</f>
        <v>1464.5</v>
      </c>
      <c r="N119" s="128">
        <v>0</v>
      </c>
      <c r="O119" s="128">
        <f>(0.01*'CONCENTRADO SIN M.O. Y UTILIDA'!O119)+'CONCENTRADO SIN M.O. Y UTILIDA'!O119</f>
        <v>0</v>
      </c>
      <c r="P119" s="128">
        <f>(0.01*'CONCENTRADO SIN M.O. Y UTILIDA'!P119)+'CONCENTRADO SIN M.O. Y UTILIDA'!P119</f>
        <v>0</v>
      </c>
      <c r="Q119" s="128">
        <f>(0.01*'CONCENTRADO SIN M.O. Y UTILIDA'!Q119)+'CONCENTRADO SIN M.O. Y UTILIDA'!Q119</f>
        <v>1.01</v>
      </c>
      <c r="R119" s="128">
        <f t="shared" si="24"/>
        <v>3765.51</v>
      </c>
    </row>
    <row r="120" spans="1:18" x14ac:dyDescent="0.25">
      <c r="A120" s="123"/>
      <c r="B120" s="127" t="str">
        <f t="shared" si="21"/>
        <v>A-494</v>
      </c>
      <c r="C120" s="128">
        <f>'SERV. PREVENTIVOS'!U25+'SIST ELECT'!W25+FRENOS!W25+LAVADOS!W25+MOTOR!W25+TRANSMISION!W25+DIFERENCIAL!W25</f>
        <v>1900</v>
      </c>
      <c r="D120" s="128">
        <v>1000</v>
      </c>
      <c r="E120" s="128">
        <v>0</v>
      </c>
      <c r="F120" s="128">
        <f>(0.01*'CONCENTRADO SIN M.O. Y UTILIDA'!F120)+'CONCENTRADO SIN M.O. Y UTILIDA'!F120</f>
        <v>0</v>
      </c>
      <c r="G120" s="128">
        <f>(0.01*'CONCENTRADO SIN M.O. Y UTILIDA'!G120)+'CONCENTRADO SIN M.O. Y UTILIDA'!G120</f>
        <v>0</v>
      </c>
      <c r="H120" s="128">
        <v>0</v>
      </c>
      <c r="I120" s="128">
        <f t="shared" si="22"/>
        <v>2900</v>
      </c>
      <c r="J120" s="123"/>
      <c r="K120" s="127" t="str">
        <f t="shared" si="23"/>
        <v>A-494</v>
      </c>
      <c r="L120" s="128">
        <f>'SERV. PREVENTIVOS'!AA25+'SIST ELECT'!Y25+FRENOS!Y25+LAVADOS!Y25+MOTOR!Y25+TRANSMISION!Y25+DIFERENCIAL!Y25+HOJALATERIA!Y25</f>
        <v>200</v>
      </c>
      <c r="M120" s="128">
        <f>(0.01*'CONCENTRADO SIN M.O. Y UTILIDA'!M120)+'CONCENTRADO SIN M.O. Y UTILIDA'!M120</f>
        <v>0</v>
      </c>
      <c r="N120" s="128">
        <v>1000</v>
      </c>
      <c r="O120" s="128">
        <f>(0.01*'CONCENTRADO SIN M.O. Y UTILIDA'!O120)+'CONCENTRADO SIN M.O. Y UTILIDA'!O120</f>
        <v>0</v>
      </c>
      <c r="P120" s="128">
        <f>(0.01*'CONCENTRADO SIN M.O. Y UTILIDA'!P120)+'CONCENTRADO SIN M.O. Y UTILIDA'!P120</f>
        <v>0</v>
      </c>
      <c r="Q120" s="128">
        <f>(0.01*'CONCENTRADO SIN M.O. Y UTILIDA'!Q120)+'CONCENTRADO SIN M.O. Y UTILIDA'!Q120</f>
        <v>2.02</v>
      </c>
      <c r="R120" s="128">
        <f t="shared" si="24"/>
        <v>1202.02</v>
      </c>
    </row>
    <row r="121" spans="1:18" x14ac:dyDescent="0.25">
      <c r="A121" s="123"/>
      <c r="B121" s="127" t="str">
        <f t="shared" si="21"/>
        <v>A-278</v>
      </c>
      <c r="C121" s="128">
        <f>'SERV. PREVENTIVOS'!U26+'SIST ELECT'!W26+FRENOS!W26+LAVADOS!W26+MOTOR!W26+TRANSMISION!W26+DIFERENCIAL!W26</f>
        <v>200</v>
      </c>
      <c r="D121" s="128">
        <f>(0.01*'CONCENTRADO SIN M.O. Y UTILIDA'!D121)+'CONCENTRADO SIN M.O. Y UTILIDA'!D121</f>
        <v>0</v>
      </c>
      <c r="E121" s="128">
        <v>0</v>
      </c>
      <c r="F121" s="128">
        <f>(0.01*'CONCENTRADO SIN M.O. Y UTILIDA'!F121)+'CONCENTRADO SIN M.O. Y UTILIDA'!F121</f>
        <v>0</v>
      </c>
      <c r="G121" s="128">
        <f>(0.01*'CONCENTRADO SIN M.O. Y UTILIDA'!G121)+'CONCENTRADO SIN M.O. Y UTILIDA'!G121</f>
        <v>0</v>
      </c>
      <c r="H121" s="128">
        <v>0</v>
      </c>
      <c r="I121" s="128">
        <f t="shared" si="22"/>
        <v>200</v>
      </c>
      <c r="J121" s="123"/>
      <c r="K121" s="127" t="str">
        <f t="shared" si="23"/>
        <v>A-278</v>
      </c>
      <c r="L121" s="128">
        <f>'SERV. PREVENTIVOS'!AA26+'SIST ELECT'!Y26+FRENOS!Y26+LAVADOS!Y26+MOTOR!Y26+TRANSMISION!Y26+DIFERENCIAL!Y26+HOJALATERIA!Y26</f>
        <v>4200</v>
      </c>
      <c r="M121" s="128">
        <f>(0.01*'CONCENTRADO SIN M.O. Y UTILIDA'!M121)+'CONCENTRADO SIN M.O. Y UTILIDA'!M121</f>
        <v>4545</v>
      </c>
      <c r="N121" s="128">
        <v>1500</v>
      </c>
      <c r="O121" s="128">
        <f>(0.01*'CONCENTRADO SIN M.O. Y UTILIDA'!O121)+'CONCENTRADO SIN M.O. Y UTILIDA'!O121</f>
        <v>0</v>
      </c>
      <c r="P121" s="128">
        <f>(0.01*'CONCENTRADO SIN M.O. Y UTILIDA'!P121)+'CONCENTRADO SIN M.O. Y UTILIDA'!P121</f>
        <v>0</v>
      </c>
      <c r="Q121" s="128">
        <f>(0.01*'CONCENTRADO SIN M.O. Y UTILIDA'!Q121)+'CONCENTRADO SIN M.O. Y UTILIDA'!Q121</f>
        <v>0</v>
      </c>
      <c r="R121" s="128">
        <f t="shared" si="24"/>
        <v>10245</v>
      </c>
    </row>
    <row r="122" spans="1:18" x14ac:dyDescent="0.25">
      <c r="A122" s="123"/>
      <c r="B122" s="127" t="str">
        <f t="shared" si="21"/>
        <v>A-38</v>
      </c>
      <c r="C122" s="128">
        <f>'SERV. PREVENTIVOS'!U27+'SIST ELECT'!W27+FRENOS!W27+LAVADOS!W27+MOTOR!W27+TRANSMISION!W27+DIFERENCIAL!W27</f>
        <v>2200</v>
      </c>
      <c r="D122" s="128">
        <f>(0.01*'CONCENTRADO SIN M.O. Y UTILIDA'!D122)+'CONCENTRADO SIN M.O. Y UTILIDA'!D122</f>
        <v>2020</v>
      </c>
      <c r="E122" s="128">
        <v>0</v>
      </c>
      <c r="F122" s="128">
        <f>(0.01*'CONCENTRADO SIN M.O. Y UTILIDA'!F122)+'CONCENTRADO SIN M.O. Y UTILIDA'!F122</f>
        <v>0</v>
      </c>
      <c r="G122" s="128">
        <f>(0.01*'CONCENTRADO SIN M.O. Y UTILIDA'!G122)+'CONCENTRADO SIN M.O. Y UTILIDA'!G122</f>
        <v>0</v>
      </c>
      <c r="H122" s="128">
        <v>0</v>
      </c>
      <c r="I122" s="128">
        <f t="shared" si="22"/>
        <v>4220</v>
      </c>
      <c r="J122" s="123"/>
      <c r="K122" s="127" t="str">
        <f t="shared" si="23"/>
        <v>A-38</v>
      </c>
      <c r="L122" s="128">
        <f>'SERV. PREVENTIVOS'!AA27+'SIST ELECT'!Y27+FRENOS!Y27+LAVADOS!Y27+MOTOR!Y27+TRANSMISION!Y27+DIFERENCIAL!Y27+HOJALATERIA!Y27</f>
        <v>200</v>
      </c>
      <c r="M122" s="128">
        <f>(0.01*'CONCENTRADO SIN M.O. Y UTILIDA'!M122)+'CONCENTRADO SIN M.O. Y UTILIDA'!M122</f>
        <v>0</v>
      </c>
      <c r="N122" s="128">
        <v>1500</v>
      </c>
      <c r="O122" s="128">
        <f>(0.01*'CONCENTRADO SIN M.O. Y UTILIDA'!O122)+'CONCENTRADO SIN M.O. Y UTILIDA'!O122</f>
        <v>0</v>
      </c>
      <c r="P122" s="128">
        <f>(0.01*'CONCENTRADO SIN M.O. Y UTILIDA'!P122)+'CONCENTRADO SIN M.O. Y UTILIDA'!P122</f>
        <v>0</v>
      </c>
      <c r="Q122" s="128">
        <f>(0.01*'CONCENTRADO SIN M.O. Y UTILIDA'!Q122)+'CONCENTRADO SIN M.O. Y UTILIDA'!Q122</f>
        <v>0</v>
      </c>
      <c r="R122" s="128">
        <f t="shared" si="24"/>
        <v>1700</v>
      </c>
    </row>
    <row r="123" spans="1:18" x14ac:dyDescent="0.25">
      <c r="A123" s="123"/>
      <c r="B123" s="127" t="str">
        <f t="shared" si="21"/>
        <v>A-93</v>
      </c>
      <c r="C123" s="128">
        <f>'SERV. PREVENTIVOS'!U28+'SIST ELECT'!W28+FRENOS!W28+LAVADOS!W28+MOTOR!W28+TRANSMISION!W28+DIFERENCIAL!W28</f>
        <v>700</v>
      </c>
      <c r="D123" s="128">
        <f>(0.01*'CONCENTRADO SIN M.O. Y UTILIDA'!D123)+'CONCENTRADO SIN M.O. Y UTILIDA'!D123</f>
        <v>606</v>
      </c>
      <c r="E123" s="128">
        <v>0</v>
      </c>
      <c r="F123" s="128">
        <f>(0.01*'CONCENTRADO SIN M.O. Y UTILIDA'!F123)+'CONCENTRADO SIN M.O. Y UTILIDA'!F123</f>
        <v>0</v>
      </c>
      <c r="G123" s="128">
        <f>(0.01*'CONCENTRADO SIN M.O. Y UTILIDA'!G123)+'CONCENTRADO SIN M.O. Y UTILIDA'!G123</f>
        <v>476.72</v>
      </c>
      <c r="H123" s="128">
        <f>(0.01*'CONCENTRADO SIN M.O. Y UTILIDA'!H123)+'CONCENTRADO SIN M.O. Y UTILIDA'!H123</f>
        <v>0</v>
      </c>
      <c r="I123" s="128">
        <f t="shared" si="22"/>
        <v>1782.72</v>
      </c>
      <c r="J123" s="123"/>
      <c r="K123" s="127" t="str">
        <f t="shared" si="23"/>
        <v>A-93</v>
      </c>
      <c r="L123" s="128">
        <f>'SERV. PREVENTIVOS'!AA28+'SIST ELECT'!Y28+FRENOS!Y28+LAVADOS!Y28+MOTOR!Y28+TRANSMISION!Y28+DIFERENCIAL!Y28+HOJALATERIA!Y28</f>
        <v>1500</v>
      </c>
      <c r="M123" s="128">
        <f>(0.01*'CONCENTRADO SIN M.O. Y UTILIDA'!M123)+'CONCENTRADO SIN M.O. Y UTILIDA'!M123</f>
        <v>909</v>
      </c>
      <c r="N123" s="128">
        <f>(0.01*'CONCENTRADO SIN M.O. Y UTILIDA'!N123)+'CONCENTRADO SIN M.O. Y UTILIDA'!N123</f>
        <v>0</v>
      </c>
      <c r="O123" s="128">
        <f>(0.01*'CONCENTRADO SIN M.O. Y UTILIDA'!O123)+'CONCENTRADO SIN M.O. Y UTILIDA'!O123</f>
        <v>3030</v>
      </c>
      <c r="P123" s="128">
        <f>(0.01*'CONCENTRADO SIN M.O. Y UTILIDA'!P123)+'CONCENTRADO SIN M.O. Y UTILIDA'!P123</f>
        <v>0</v>
      </c>
      <c r="Q123" s="128">
        <f>(0.01*'CONCENTRADO SIN M.O. Y UTILIDA'!Q123)+'CONCENTRADO SIN M.O. Y UTILIDA'!Q123</f>
        <v>0</v>
      </c>
      <c r="R123" s="128">
        <f t="shared" si="24"/>
        <v>5439</v>
      </c>
    </row>
    <row r="124" spans="1:18" x14ac:dyDescent="0.25">
      <c r="A124" s="123"/>
      <c r="B124" s="129" t="s">
        <v>105</v>
      </c>
      <c r="C124" s="126">
        <f t="shared" ref="C124:I124" si="25">SUM(C105:C123)</f>
        <v>33400</v>
      </c>
      <c r="D124" s="126">
        <f t="shared" si="25"/>
        <v>38309.5</v>
      </c>
      <c r="E124" s="126">
        <f t="shared" si="25"/>
        <v>6500</v>
      </c>
      <c r="F124" s="126">
        <f t="shared" si="25"/>
        <v>9090</v>
      </c>
      <c r="G124" s="126">
        <f t="shared" si="25"/>
        <v>476.72</v>
      </c>
      <c r="H124" s="126">
        <f t="shared" si="25"/>
        <v>0</v>
      </c>
      <c r="I124" s="126">
        <f t="shared" si="25"/>
        <v>87776.22</v>
      </c>
      <c r="J124" s="123"/>
      <c r="K124" s="129" t="s">
        <v>105</v>
      </c>
      <c r="L124" s="126">
        <f t="shared" ref="L124:R124" si="26">SUM(L105:L123)</f>
        <v>23600</v>
      </c>
      <c r="M124" s="126">
        <f t="shared" si="26"/>
        <v>28661.78</v>
      </c>
      <c r="N124" s="126">
        <f t="shared" si="26"/>
        <v>10500</v>
      </c>
      <c r="O124" s="126">
        <f t="shared" si="26"/>
        <v>25250</v>
      </c>
      <c r="P124" s="126">
        <f t="shared" si="26"/>
        <v>476.72</v>
      </c>
      <c r="Q124" s="126">
        <f t="shared" si="26"/>
        <v>3.0300000000000002</v>
      </c>
      <c r="R124" s="126">
        <f t="shared" si="26"/>
        <v>88491.53</v>
      </c>
    </row>
    <row r="125" spans="1:18" x14ac:dyDescent="0.25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</row>
    <row r="126" spans="1:18" x14ac:dyDescent="0.25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</row>
    <row r="127" spans="1:18" x14ac:dyDescent="0.25">
      <c r="A127" s="123"/>
      <c r="B127" s="124"/>
      <c r="C127" s="125" t="s">
        <v>11</v>
      </c>
      <c r="D127" s="124"/>
      <c r="E127" s="124"/>
      <c r="F127" s="124"/>
      <c r="G127" s="124"/>
      <c r="H127" s="124"/>
      <c r="I127" s="124"/>
      <c r="J127" s="123"/>
      <c r="K127" s="124"/>
      <c r="L127" s="125" t="s">
        <v>12</v>
      </c>
      <c r="M127" s="124"/>
      <c r="N127" s="124"/>
      <c r="O127" s="124"/>
      <c r="P127" s="124"/>
      <c r="Q127" s="124"/>
      <c r="R127" s="124"/>
    </row>
    <row r="128" spans="1:18" x14ac:dyDescent="0.25">
      <c r="A128" s="123"/>
      <c r="B128" s="126" t="s">
        <v>99</v>
      </c>
      <c r="C128" s="126" t="s">
        <v>100</v>
      </c>
      <c r="D128" s="126" t="s">
        <v>101</v>
      </c>
      <c r="E128" s="126" t="s">
        <v>102</v>
      </c>
      <c r="F128" s="126" t="s">
        <v>46</v>
      </c>
      <c r="G128" s="126" t="s">
        <v>103</v>
      </c>
      <c r="H128" s="126" t="s">
        <v>104</v>
      </c>
      <c r="I128" s="126" t="s">
        <v>105</v>
      </c>
      <c r="J128" s="123"/>
      <c r="K128" s="126" t="s">
        <v>99</v>
      </c>
      <c r="L128" s="126" t="s">
        <v>100</v>
      </c>
      <c r="M128" s="126" t="s">
        <v>101</v>
      </c>
      <c r="N128" s="126" t="s">
        <v>102</v>
      </c>
      <c r="O128" s="126" t="s">
        <v>46</v>
      </c>
      <c r="P128" s="126" t="s">
        <v>103</v>
      </c>
      <c r="Q128" s="126" t="s">
        <v>104</v>
      </c>
      <c r="R128" s="126" t="s">
        <v>105</v>
      </c>
    </row>
    <row r="129" spans="1:18" x14ac:dyDescent="0.25">
      <c r="A129" s="123"/>
      <c r="B129" s="127" t="str">
        <f t="shared" ref="B129:B147" si="27">B105</f>
        <v>B-9</v>
      </c>
      <c r="C129" s="128">
        <f>'SERV. PREVENTIVOS'!AA10+'SIST ELECT'!AA10+FRENOS!AA10+LAVADOS!AA10+MOTOR!AA10+TRANSMISION!AA10+DIFERENCIAL!AA10</f>
        <v>200</v>
      </c>
      <c r="D129" s="128">
        <f>(0.01*'CONCENTRADO SIN M.O. Y UTILIDA'!D129)+'CONCENTRADO SIN M.O. Y UTILIDA'!D129</f>
        <v>3030</v>
      </c>
      <c r="E129" s="128">
        <v>0</v>
      </c>
      <c r="F129" s="128">
        <f>(0.01*'CONCENTRADO SIN M.O. Y UTILIDA'!F129)+'CONCENTRADO SIN M.O. Y UTILIDA'!F129</f>
        <v>0</v>
      </c>
      <c r="G129" s="128">
        <f>(0.01*'CONCENTRADO SIN M.O. Y UTILIDA'!G129)+'CONCENTRADO SIN M.O. Y UTILIDA'!G129</f>
        <v>0</v>
      </c>
      <c r="H129" s="128">
        <f>(0.01*'CONCENTRADO SIN M.O. Y UTILIDA'!H129)+'CONCENTRADO SIN M.O. Y UTILIDA'!H129</f>
        <v>0</v>
      </c>
      <c r="I129" s="128">
        <f t="shared" ref="I129:I147" si="28">SUM(C129:H129)</f>
        <v>3230</v>
      </c>
      <c r="J129" s="123"/>
      <c r="K129" s="127" t="str">
        <f t="shared" ref="K129:K147" si="29">K105</f>
        <v>B-9</v>
      </c>
      <c r="L129" s="128">
        <f>'SERV. PREVENTIVOS'!AC10+'SIST ELECT'!AC10+FRENOS!AC10+LAVADOS!AC10+MOTOR!AC10+TRANSMISION!AC10+DIFERENCIAL!AC10</f>
        <v>2200</v>
      </c>
      <c r="M129" s="128">
        <f>(0.01*'CONCENTRADO SIN M.O. Y UTILIDA'!M129)+'CONCENTRADO SIN M.O. Y UTILIDA'!M129</f>
        <v>3030</v>
      </c>
      <c r="N129" s="128">
        <v>0</v>
      </c>
      <c r="O129" s="128">
        <f>(0.01*'CONCENTRADO SIN M.O. Y UTILIDA'!O129)+'CONCENTRADO SIN M.O. Y UTILIDA'!O129</f>
        <v>0</v>
      </c>
      <c r="P129" s="128">
        <f>(0.01*'CONCENTRADO SIN M.O. Y UTILIDA'!P129)+'CONCENTRADO SIN M.O. Y UTILIDA'!P129</f>
        <v>0</v>
      </c>
      <c r="Q129" s="128">
        <f>(0.01*'CONCENTRADO SIN M.O. Y UTILIDA'!Q129)+'CONCENTRADO SIN M.O. Y UTILIDA'!Q129</f>
        <v>505</v>
      </c>
      <c r="R129" s="128">
        <f t="shared" ref="R129:R147" si="30">L129+M129+N129+O129+P129+Q129</f>
        <v>5735</v>
      </c>
    </row>
    <row r="130" spans="1:18" x14ac:dyDescent="0.25">
      <c r="A130" s="123"/>
      <c r="B130" s="127" t="str">
        <f t="shared" si="27"/>
        <v>B-65</v>
      </c>
      <c r="C130" s="128">
        <f>'SERV. PREVENTIVOS'!AA11+'SIST ELECT'!AA11+FRENOS!AA11+LAVADOS!AA11+MOTOR!AA11+TRANSMISION!AA11+DIFERENCIAL!AA11</f>
        <v>1200</v>
      </c>
      <c r="D130" s="128">
        <f>(0.01*'CONCENTRADO SIN M.O. Y UTILIDA'!D130)+'CONCENTRADO SIN M.O. Y UTILIDA'!D130</f>
        <v>0</v>
      </c>
      <c r="E130" s="128">
        <v>1500</v>
      </c>
      <c r="F130" s="128">
        <f>(0.01*'CONCENTRADO SIN M.O. Y UTILIDA'!F130)+'CONCENTRADO SIN M.O. Y UTILIDA'!F130</f>
        <v>0</v>
      </c>
      <c r="G130" s="128">
        <f>(0.01*'CONCENTRADO SIN M.O. Y UTILIDA'!G130)+'CONCENTRADO SIN M.O. Y UTILIDA'!G130</f>
        <v>0</v>
      </c>
      <c r="H130" s="128">
        <f>(0.01*'CONCENTRADO SIN M.O. Y UTILIDA'!H130)+'CONCENTRADO SIN M.O. Y UTILIDA'!H130</f>
        <v>0</v>
      </c>
      <c r="I130" s="128">
        <f t="shared" si="28"/>
        <v>2700</v>
      </c>
      <c r="J130" s="123"/>
      <c r="K130" s="127" t="str">
        <f t="shared" si="29"/>
        <v>B-65</v>
      </c>
      <c r="L130" s="128">
        <f>'SERV. PREVENTIVOS'!AC11+'SIST ELECT'!AC11+FRENOS!AC11+LAVADOS!AC11+MOTOR!AC11+TRANSMISION!AC11+DIFERENCIAL!AC11</f>
        <v>1000</v>
      </c>
      <c r="M130" s="128">
        <f>(0.01*'CONCENTRADO SIN M.O. Y UTILIDA'!M130)+'CONCENTRADO SIN M.O. Y UTILIDA'!M130</f>
        <v>1262.5</v>
      </c>
      <c r="N130" s="128">
        <v>0</v>
      </c>
      <c r="O130" s="128">
        <f>(0.01*'CONCENTRADO SIN M.O. Y UTILIDA'!O130)+'CONCENTRADO SIN M.O. Y UTILIDA'!O130</f>
        <v>0</v>
      </c>
      <c r="P130" s="128">
        <f>(0.01*'CONCENTRADO SIN M.O. Y UTILIDA'!P130)+'CONCENTRADO SIN M.O. Y UTILIDA'!P130</f>
        <v>0</v>
      </c>
      <c r="Q130" s="128">
        <f>(0.01*'CONCENTRADO SIN M.O. Y UTILIDA'!Q130)+'CONCENTRADO SIN M.O. Y UTILIDA'!Q130</f>
        <v>0</v>
      </c>
      <c r="R130" s="128">
        <f t="shared" si="30"/>
        <v>2262.5</v>
      </c>
    </row>
    <row r="131" spans="1:18" x14ac:dyDescent="0.25">
      <c r="A131" s="123"/>
      <c r="B131" s="127" t="str">
        <f t="shared" si="27"/>
        <v>B-357</v>
      </c>
      <c r="C131" s="128">
        <f>'SERV. PREVENTIVOS'!AA12+'SIST ELECT'!AA12+FRENOS!AA12+LAVADOS!AA12+MOTOR!AA12+TRANSMISION!AA12+DIFERENCIAL!AA12</f>
        <v>200</v>
      </c>
      <c r="D131" s="128">
        <f>(0.01*'CONCENTRADO SIN M.O. Y UTILIDA'!D131)+'CONCENTRADO SIN M.O. Y UTILIDA'!D131</f>
        <v>3030</v>
      </c>
      <c r="E131" s="128">
        <v>0</v>
      </c>
      <c r="F131" s="128">
        <f>(0.01*'CONCENTRADO SIN M.O. Y UTILIDA'!F131)+'CONCENTRADO SIN M.O. Y UTILIDA'!F131</f>
        <v>0</v>
      </c>
      <c r="G131" s="128">
        <f>(0.01*'CONCENTRADO SIN M.O. Y UTILIDA'!G131)+'CONCENTRADO SIN M.O. Y UTILIDA'!G131</f>
        <v>0</v>
      </c>
      <c r="H131" s="128">
        <f>(0.01*'CONCENTRADO SIN M.O. Y UTILIDA'!H131)+'CONCENTRADO SIN M.O. Y UTILIDA'!H131</f>
        <v>0</v>
      </c>
      <c r="I131" s="128">
        <f t="shared" si="28"/>
        <v>3230</v>
      </c>
      <c r="J131" s="123"/>
      <c r="K131" s="127" t="str">
        <f t="shared" si="29"/>
        <v>B-357</v>
      </c>
      <c r="L131" s="128">
        <f>'SERV. PREVENTIVOS'!AC12+'SIST ELECT'!AC12+FRENOS!AC12+LAVADOS!AC12+MOTOR!AC12+TRANSMISION!AC12+DIFERENCIAL!AC12</f>
        <v>3000</v>
      </c>
      <c r="M131" s="128">
        <f>(0.01*'CONCENTRADO SIN M.O. Y UTILIDA'!M131)+'CONCENTRADO SIN M.O. Y UTILIDA'!M131</f>
        <v>4292.5</v>
      </c>
      <c r="N131" s="128">
        <v>0</v>
      </c>
      <c r="O131" s="128">
        <f>(0.01*'CONCENTRADO SIN M.O. Y UTILIDA'!O131)+'CONCENTRADO SIN M.O. Y UTILIDA'!O131</f>
        <v>0</v>
      </c>
      <c r="P131" s="128">
        <f>(0.01*'CONCENTRADO SIN M.O. Y UTILIDA'!P131)+'CONCENTRADO SIN M.O. Y UTILIDA'!P131</f>
        <v>0</v>
      </c>
      <c r="Q131" s="128">
        <f>(0.01*'CONCENTRADO SIN M.O. Y UTILIDA'!Q131)+'CONCENTRADO SIN M.O. Y UTILIDA'!Q131</f>
        <v>505</v>
      </c>
      <c r="R131" s="128">
        <f t="shared" si="30"/>
        <v>7797.5</v>
      </c>
    </row>
    <row r="132" spans="1:18" x14ac:dyDescent="0.25">
      <c r="A132" s="123"/>
      <c r="B132" s="127" t="str">
        <f t="shared" si="27"/>
        <v>B-7</v>
      </c>
      <c r="C132" s="128">
        <f>'SERV. PREVENTIVOS'!AA13+'SIST ELECT'!AA13+FRENOS!AA13+LAVADOS!AA13+MOTOR!AA13+TRANSMISION!AA13+DIFERENCIAL!AA13</f>
        <v>1200</v>
      </c>
      <c r="D132" s="128">
        <f>(0.01*'CONCENTRADO SIN M.O. Y UTILIDA'!D132)+'CONCENTRADO SIN M.O. Y UTILIDA'!D132</f>
        <v>2525</v>
      </c>
      <c r="E132" s="128">
        <v>0</v>
      </c>
      <c r="F132" s="128">
        <f>(0.01*'CONCENTRADO SIN M.O. Y UTILIDA'!F132)+'CONCENTRADO SIN M.O. Y UTILIDA'!F132</f>
        <v>0</v>
      </c>
      <c r="G132" s="128">
        <f>(0.01*'CONCENTRADO SIN M.O. Y UTILIDA'!G132)+'CONCENTRADO SIN M.O. Y UTILIDA'!G132</f>
        <v>0</v>
      </c>
      <c r="H132" s="128">
        <v>0</v>
      </c>
      <c r="I132" s="128">
        <f t="shared" si="28"/>
        <v>3725</v>
      </c>
      <c r="J132" s="123"/>
      <c r="K132" s="127" t="str">
        <f t="shared" si="29"/>
        <v>B-7</v>
      </c>
      <c r="L132" s="128">
        <f>'SERV. PREVENTIVOS'!AC13+'SIST ELECT'!AC13+FRENOS!AC13+LAVADOS!AC13+MOTOR!AC13+TRANSMISION!AC13+DIFERENCIAL!AC13</f>
        <v>2200</v>
      </c>
      <c r="M132" s="128">
        <f>(0.01*'CONCENTRADO SIN M.O. Y UTILIDA'!M132)+'CONCENTRADO SIN M.O. Y UTILIDA'!M132</f>
        <v>2525</v>
      </c>
      <c r="N132" s="128">
        <v>0</v>
      </c>
      <c r="O132" s="128">
        <f>(0.01*'CONCENTRADO SIN M.O. Y UTILIDA'!O132)+'CONCENTRADO SIN M.O. Y UTILIDA'!O132</f>
        <v>0</v>
      </c>
      <c r="P132" s="128">
        <f>(0.01*'CONCENTRADO SIN M.O. Y UTILIDA'!P132)+'CONCENTRADO SIN M.O. Y UTILIDA'!P132</f>
        <v>0</v>
      </c>
      <c r="Q132" s="128">
        <f>(0.01*'CONCENTRADO SIN M.O. Y UTILIDA'!Q132)+'CONCENTRADO SIN M.O. Y UTILIDA'!Q132</f>
        <v>0</v>
      </c>
      <c r="R132" s="128">
        <f t="shared" si="30"/>
        <v>4725</v>
      </c>
    </row>
    <row r="133" spans="1:18" x14ac:dyDescent="0.25">
      <c r="A133" s="123"/>
      <c r="B133" s="127" t="str">
        <f t="shared" si="27"/>
        <v>B-15</v>
      </c>
      <c r="C133" s="128">
        <f>'SERV. PREVENTIVOS'!AA14+'SIST ELECT'!AA14+FRENOS!AA14+LAVADOS!AA14+MOTOR!AA14+TRANSMISION!AA14+DIFERENCIAL!AA14</f>
        <v>1000</v>
      </c>
      <c r="D133" s="128">
        <f>(0.01*'CONCENTRADO SIN M.O. Y UTILIDA'!D133)+'CONCENTRADO SIN M.O. Y UTILIDA'!D133</f>
        <v>3282.5</v>
      </c>
      <c r="E133" s="128">
        <v>0</v>
      </c>
      <c r="F133" s="128">
        <f>(0.01*'CONCENTRADO SIN M.O. Y UTILIDA'!F133)+'CONCENTRADO SIN M.O. Y UTILIDA'!F133</f>
        <v>6060</v>
      </c>
      <c r="G133" s="128">
        <f>(0.01*'CONCENTRADO SIN M.O. Y UTILIDA'!G133)+'CONCENTRADO SIN M.O. Y UTILIDA'!G133</f>
        <v>0</v>
      </c>
      <c r="H133" s="128">
        <v>0</v>
      </c>
      <c r="I133" s="128">
        <f t="shared" si="28"/>
        <v>10342.5</v>
      </c>
      <c r="J133" s="123"/>
      <c r="K133" s="127" t="str">
        <f t="shared" si="29"/>
        <v>B-15</v>
      </c>
      <c r="L133" s="128">
        <f>'SERV. PREVENTIVOS'!AC14+'SIST ELECT'!AC14+FRENOS!AC14+LAVADOS!AC14+MOTOR!AC14+TRANSMISION!AC14+DIFERENCIAL!AC14</f>
        <v>1200</v>
      </c>
      <c r="M133" s="128">
        <f>(0.01*'CONCENTRADO SIN M.O. Y UTILIDA'!M133)+'CONCENTRADO SIN M.O. Y UTILIDA'!M133</f>
        <v>2020</v>
      </c>
      <c r="N133" s="128">
        <v>0</v>
      </c>
      <c r="O133" s="128">
        <f>(0.01*'CONCENTRADO SIN M.O. Y UTILIDA'!O133)+'CONCENTRADO SIN M.O. Y UTILIDA'!O133</f>
        <v>0</v>
      </c>
      <c r="P133" s="128">
        <f>(0.01*'CONCENTRADO SIN M.O. Y UTILIDA'!P133)+'CONCENTRADO SIN M.O. Y UTILIDA'!P133</f>
        <v>0</v>
      </c>
      <c r="Q133" s="128">
        <f>(0.01*'CONCENTRADO SIN M.O. Y UTILIDA'!Q133)+'CONCENTRADO SIN M.O. Y UTILIDA'!Q133</f>
        <v>0</v>
      </c>
      <c r="R133" s="128">
        <f t="shared" si="30"/>
        <v>3220</v>
      </c>
    </row>
    <row r="134" spans="1:18" x14ac:dyDescent="0.25">
      <c r="A134" s="123"/>
      <c r="B134" s="127" t="str">
        <f t="shared" si="27"/>
        <v>B-541</v>
      </c>
      <c r="C134" s="128">
        <f>'SERV. PREVENTIVOS'!AA15+'SIST ELECT'!AA15+FRENOS!AA15+LAVADOS!AA15+MOTOR!AA15+TRANSMISION!AA15+DIFERENCIAL!AA15</f>
        <v>200</v>
      </c>
      <c r="D134" s="128">
        <f>(0.01*'CONCENTRADO SIN M.O. Y UTILIDA'!D134)+'CONCENTRADO SIN M.O. Y UTILIDA'!D134</f>
        <v>0</v>
      </c>
      <c r="E134" s="128">
        <v>2000</v>
      </c>
      <c r="F134" s="128">
        <f>(0.01*'CONCENTRADO SIN M.O. Y UTILIDA'!F134)+'CONCENTRADO SIN M.O. Y UTILIDA'!F134</f>
        <v>0</v>
      </c>
      <c r="G134" s="128">
        <f>(0.01*'CONCENTRADO SIN M.O. Y UTILIDA'!G134)+'CONCENTRADO SIN M.O. Y UTILIDA'!G134</f>
        <v>0</v>
      </c>
      <c r="H134" s="128">
        <v>0</v>
      </c>
      <c r="I134" s="128">
        <f t="shared" si="28"/>
        <v>2200</v>
      </c>
      <c r="J134" s="123"/>
      <c r="K134" s="127" t="str">
        <f t="shared" si="29"/>
        <v>B-541</v>
      </c>
      <c r="L134" s="128">
        <f>'SERV. PREVENTIVOS'!AC15+'SIST ELECT'!AC15+FRENOS!AC15+LAVADOS!AC15+MOTOR!AC15+TRANSMISION!AC15+DIFERENCIAL!AC15</f>
        <v>200</v>
      </c>
      <c r="M134" s="128">
        <f>(0.01*'CONCENTRADO SIN M.O. Y UTILIDA'!M134)+'CONCENTRADO SIN M.O. Y UTILIDA'!M134</f>
        <v>0</v>
      </c>
      <c r="N134" s="128">
        <v>0</v>
      </c>
      <c r="O134" s="128">
        <f>(0.01*'CONCENTRADO SIN M.O. Y UTILIDA'!O134)+'CONCENTRADO SIN M.O. Y UTILIDA'!O134</f>
        <v>6060</v>
      </c>
      <c r="P134" s="128">
        <f>(0.01*'CONCENTRADO SIN M.O. Y UTILIDA'!P134)+'CONCENTRADO SIN M.O. Y UTILIDA'!P134</f>
        <v>0</v>
      </c>
      <c r="Q134" s="128">
        <f>(0.01*'CONCENTRADO SIN M.O. Y UTILIDA'!Q134)+'CONCENTRADO SIN M.O. Y UTILIDA'!Q134</f>
        <v>0</v>
      </c>
      <c r="R134" s="128">
        <f t="shared" si="30"/>
        <v>6260</v>
      </c>
    </row>
    <row r="135" spans="1:18" x14ac:dyDescent="0.25">
      <c r="A135" s="123"/>
      <c r="B135" s="127" t="str">
        <f t="shared" si="27"/>
        <v>B-479</v>
      </c>
      <c r="C135" s="128">
        <f>'SERV. PREVENTIVOS'!AA16+'SIST ELECT'!AA16+FRENOS!AA16+LAVADOS!AA16+MOTOR!AA16+TRANSMISION!AA16+DIFERENCIAL!AA16</f>
        <v>200</v>
      </c>
      <c r="D135" s="128">
        <f>(0.01*'CONCENTRADO SIN M.O. Y UTILIDA'!D135)+'CONCENTRADO SIN M.O. Y UTILIDA'!D135</f>
        <v>0</v>
      </c>
      <c r="E135" s="128">
        <v>0</v>
      </c>
      <c r="F135" s="128">
        <f>(0.01*'CONCENTRADO SIN M.O. Y UTILIDA'!F135)+'CONCENTRADO SIN M.O. Y UTILIDA'!F135</f>
        <v>5050</v>
      </c>
      <c r="G135" s="128">
        <f>(0.01*'CONCENTRADO SIN M.O. Y UTILIDA'!G135)+'CONCENTRADO SIN M.O. Y UTILIDA'!G135</f>
        <v>0</v>
      </c>
      <c r="H135" s="128">
        <v>0</v>
      </c>
      <c r="I135" s="128">
        <f t="shared" si="28"/>
        <v>5250</v>
      </c>
      <c r="J135" s="123"/>
      <c r="K135" s="127" t="str">
        <f t="shared" si="29"/>
        <v>B-479</v>
      </c>
      <c r="L135" s="128">
        <f>'SERV. PREVENTIVOS'!AC16+'SIST ELECT'!AC16+FRENOS!AC16+LAVADOS!AC16+MOTOR!AC16+TRANSMISION!AC16+DIFERENCIAL!AC16</f>
        <v>900</v>
      </c>
      <c r="M135" s="128">
        <f>(0.01*'CONCENTRADO SIN M.O. Y UTILIDA'!M135)+'CONCENTRADO SIN M.O. Y UTILIDA'!M135</f>
        <v>808</v>
      </c>
      <c r="N135" s="128">
        <v>1500</v>
      </c>
      <c r="O135" s="128">
        <f>(0.01*'CONCENTRADO SIN M.O. Y UTILIDA'!O135)+'CONCENTRADO SIN M.O. Y UTILIDA'!O135</f>
        <v>0</v>
      </c>
      <c r="P135" s="128">
        <f>(0.01*'CONCENTRADO SIN M.O. Y UTILIDA'!P135)+'CONCENTRADO SIN M.O. Y UTILIDA'!P135</f>
        <v>0</v>
      </c>
      <c r="Q135" s="128">
        <f>(0.01*'CONCENTRADO SIN M.O. Y UTILIDA'!Q135)+'CONCENTRADO SIN M.O. Y UTILIDA'!Q135</f>
        <v>0</v>
      </c>
      <c r="R135" s="128">
        <f t="shared" si="30"/>
        <v>3208</v>
      </c>
    </row>
    <row r="136" spans="1:18" x14ac:dyDescent="0.25">
      <c r="A136" s="123"/>
      <c r="B136" s="127" t="str">
        <f t="shared" si="27"/>
        <v>B-382</v>
      </c>
      <c r="C136" s="128">
        <f>'SERV. PREVENTIVOS'!AA17+'SIST ELECT'!AA17+FRENOS!AA17+LAVADOS!AA17+MOTOR!AA17+TRANSMISION!AA17+DIFERENCIAL!AA17</f>
        <v>2300</v>
      </c>
      <c r="D136" s="128">
        <f>(0.01*'CONCENTRADO SIN M.O. Y UTILIDA'!D136)+'CONCENTRADO SIN M.O. Y UTILIDA'!D136</f>
        <v>0</v>
      </c>
      <c r="E136" s="128">
        <v>0</v>
      </c>
      <c r="F136" s="128">
        <f>(0.01*'CONCENTRADO SIN M.O. Y UTILIDA'!F136)+'CONCENTRADO SIN M.O. Y UTILIDA'!F136</f>
        <v>0</v>
      </c>
      <c r="G136" s="128">
        <f>(0.01*'CONCENTRADO SIN M.O. Y UTILIDA'!G136)+'CONCENTRADO SIN M.O. Y UTILIDA'!G136</f>
        <v>0</v>
      </c>
      <c r="H136" s="128">
        <v>0</v>
      </c>
      <c r="I136" s="128">
        <f t="shared" si="28"/>
        <v>2300</v>
      </c>
      <c r="J136" s="123"/>
      <c r="K136" s="127" t="str">
        <f t="shared" si="29"/>
        <v>B-382</v>
      </c>
      <c r="L136" s="128">
        <f>'SERV. PREVENTIVOS'!AC17+'SIST ELECT'!AC17+FRENOS!AC17+LAVADOS!AC17+MOTOR!AC17+TRANSMISION!AC17+DIFERENCIAL!AC17</f>
        <v>200</v>
      </c>
      <c r="M136" s="128">
        <v>4000</v>
      </c>
      <c r="N136" s="128">
        <v>0</v>
      </c>
      <c r="O136" s="128">
        <f>(0.01*'CONCENTRADO SIN M.O. Y UTILIDA'!O136)+'CONCENTRADO SIN M.O. Y UTILIDA'!O136</f>
        <v>0</v>
      </c>
      <c r="P136" s="128">
        <f>(0.01*'CONCENTRADO SIN M.O. Y UTILIDA'!P136)+'CONCENTRADO SIN M.O. Y UTILIDA'!P136</f>
        <v>0</v>
      </c>
      <c r="Q136" s="128">
        <f>(0.01*'CONCENTRADO SIN M.O. Y UTILIDA'!Q136)+'CONCENTRADO SIN M.O. Y UTILIDA'!Q136</f>
        <v>0</v>
      </c>
      <c r="R136" s="128">
        <f t="shared" si="30"/>
        <v>4200</v>
      </c>
    </row>
    <row r="137" spans="1:18" x14ac:dyDescent="0.25">
      <c r="A137" s="123"/>
      <c r="B137" s="127" t="str">
        <f t="shared" si="27"/>
        <v>A-37</v>
      </c>
      <c r="C137" s="128">
        <f>'SERV. PREVENTIVOS'!AA18+'SIST ELECT'!AA18+FRENOS!AA18+LAVADOS!AA18+MOTOR!AA18+TRANSMISION!AA18+DIFERENCIAL!AA18</f>
        <v>1000</v>
      </c>
      <c r="D137" s="128">
        <f>(0.01*'CONCENTRADO SIN M.O. Y UTILIDA'!D137)+'CONCENTRADO SIN M.O. Y UTILIDA'!D137</f>
        <v>2727</v>
      </c>
      <c r="E137" s="128">
        <v>0</v>
      </c>
      <c r="F137" s="128">
        <f>(0.01*'CONCENTRADO SIN M.O. Y UTILIDA'!F137)+'CONCENTRADO SIN M.O. Y UTILIDA'!F137</f>
        <v>0</v>
      </c>
      <c r="G137" s="128">
        <f>(0.01*'CONCENTRADO SIN M.O. Y UTILIDA'!G137)+'CONCENTRADO SIN M.O. Y UTILIDA'!G137</f>
        <v>476.72</v>
      </c>
      <c r="H137" s="128">
        <v>0</v>
      </c>
      <c r="I137" s="128">
        <f t="shared" si="28"/>
        <v>4203.72</v>
      </c>
      <c r="J137" s="123"/>
      <c r="K137" s="127" t="str">
        <f t="shared" si="29"/>
        <v>A-37</v>
      </c>
      <c r="L137" s="128">
        <f>'SERV. PREVENTIVOS'!AC18+'SIST ELECT'!AC18+FRENOS!AC18+LAVADOS!AC18+MOTOR!AC18+TRANSMISION!AC18+DIFERENCIAL!AC18</f>
        <v>3100</v>
      </c>
      <c r="M137" s="128">
        <f>(0.01*'CONCENTRADO SIN M.O. Y UTILIDA'!M137)+'CONCENTRADO SIN M.O. Y UTILIDA'!M137</f>
        <v>2373.5</v>
      </c>
      <c r="N137" s="128">
        <v>0</v>
      </c>
      <c r="O137" s="128">
        <f>(0.01*'CONCENTRADO SIN M.O. Y UTILIDA'!O137)+'CONCENTRADO SIN M.O. Y UTILIDA'!O137</f>
        <v>0</v>
      </c>
      <c r="P137" s="128">
        <f>(0.01*'CONCENTRADO SIN M.O. Y UTILIDA'!P137)+'CONCENTRADO SIN M.O. Y UTILIDA'!P137</f>
        <v>0</v>
      </c>
      <c r="Q137" s="128">
        <f>(0.01*'CONCENTRADO SIN M.O. Y UTILIDA'!Q137)+'CONCENTRADO SIN M.O. Y UTILIDA'!Q137</f>
        <v>1.01</v>
      </c>
      <c r="R137" s="128">
        <f t="shared" si="30"/>
        <v>5474.51</v>
      </c>
    </row>
    <row r="138" spans="1:18" x14ac:dyDescent="0.25">
      <c r="A138" s="123"/>
      <c r="B138" s="127" t="str">
        <f t="shared" si="27"/>
        <v>Q-67</v>
      </c>
      <c r="C138" s="128">
        <f>'SERV. PREVENTIVOS'!AA19+'SIST ELECT'!AA19+FRENOS!AA19+LAVADOS!AA19+MOTOR!AA19+TRANSMISION!AA19+DIFERENCIAL!AA19</f>
        <v>200</v>
      </c>
      <c r="D138" s="128">
        <f>(0.01*'CONCENTRADO SIN M.O. Y UTILIDA'!D138)+'CONCENTRADO SIN M.O. Y UTILIDA'!D138</f>
        <v>0</v>
      </c>
      <c r="E138" s="128">
        <v>2500</v>
      </c>
      <c r="F138" s="128">
        <f>(0.01*'CONCENTRADO SIN M.O. Y UTILIDA'!F138)+'CONCENTRADO SIN M.O. Y UTILIDA'!F138</f>
        <v>0</v>
      </c>
      <c r="G138" s="128">
        <f>(0.01*'CONCENTRADO SIN M.O. Y UTILIDA'!G138)+'CONCENTRADO SIN M.O. Y UTILIDA'!G138</f>
        <v>0</v>
      </c>
      <c r="H138" s="128">
        <v>0</v>
      </c>
      <c r="I138" s="128">
        <f t="shared" si="28"/>
        <v>2700</v>
      </c>
      <c r="J138" s="123"/>
      <c r="K138" s="127" t="str">
        <f t="shared" si="29"/>
        <v>Q-67</v>
      </c>
      <c r="L138" s="128">
        <f>'SERV. PREVENTIVOS'!AC19+'SIST ELECT'!AC19+FRENOS!AC19+LAVADOS!AC19+MOTOR!AC19+TRANSMISION!AC19+DIFERENCIAL!AC19</f>
        <v>200</v>
      </c>
      <c r="M138" s="128">
        <f>(0.01*'CONCENTRADO SIN M.O. Y UTILIDA'!M138)+'CONCENTRADO SIN M.O. Y UTILIDA'!M138</f>
        <v>0</v>
      </c>
      <c r="N138" s="128">
        <v>0</v>
      </c>
      <c r="O138" s="128">
        <f>(0.01*'CONCENTRADO SIN M.O. Y UTILIDA'!O138)+'CONCENTRADO SIN M.O. Y UTILIDA'!O138</f>
        <v>5050</v>
      </c>
      <c r="P138" s="128">
        <f>(0.01*'CONCENTRADO SIN M.O. Y UTILIDA'!P138)+'CONCENTRADO SIN M.O. Y UTILIDA'!P138</f>
        <v>0</v>
      </c>
      <c r="Q138" s="128">
        <f>(0.01*'CONCENTRADO SIN M.O. Y UTILIDA'!Q138)+'CONCENTRADO SIN M.O. Y UTILIDA'!Q138</f>
        <v>0</v>
      </c>
      <c r="R138" s="128">
        <f t="shared" si="30"/>
        <v>5250</v>
      </c>
    </row>
    <row r="139" spans="1:18" x14ac:dyDescent="0.25">
      <c r="A139" s="123"/>
      <c r="B139" s="127" t="str">
        <f t="shared" si="27"/>
        <v>Q-23</v>
      </c>
      <c r="C139" s="128">
        <f>'SERV. PREVENTIVOS'!AA20+'SIST ELECT'!AA20+FRENOS!AA20+LAVADOS!AA20+MOTOR!AA20+TRANSMISION!AA20+DIFERENCIAL!AA20</f>
        <v>4200</v>
      </c>
      <c r="D139" s="128">
        <f>(0.01*'CONCENTRADO SIN M.O. Y UTILIDA'!D139)+'CONCENTRADO SIN M.O. Y UTILIDA'!D139</f>
        <v>0</v>
      </c>
      <c r="E139" s="128">
        <v>0</v>
      </c>
      <c r="F139" s="128">
        <f>(0.01*'CONCENTRADO SIN M.O. Y UTILIDA'!F139)+'CONCENTRADO SIN M.O. Y UTILIDA'!F139</f>
        <v>3030</v>
      </c>
      <c r="G139" s="128">
        <f>(0.01*'CONCENTRADO SIN M.O. Y UTILIDA'!G139)+'CONCENTRADO SIN M.O. Y UTILIDA'!G139</f>
        <v>0</v>
      </c>
      <c r="H139" s="128">
        <v>0</v>
      </c>
      <c r="I139" s="128">
        <f t="shared" si="28"/>
        <v>7230</v>
      </c>
      <c r="J139" s="123"/>
      <c r="K139" s="127" t="str">
        <f t="shared" si="29"/>
        <v>Q-23</v>
      </c>
      <c r="L139" s="128">
        <f>'SERV. PREVENTIVOS'!AC20+'SIST ELECT'!AC20+FRENOS!AC20+LAVADOS!AC20+MOTOR!AC20+TRANSMISION!AC20+DIFERENCIAL!AC20</f>
        <v>200</v>
      </c>
      <c r="M139" s="128">
        <f>(0.01*'CONCENTRADO SIN M.O. Y UTILIDA'!M139)+'CONCENTRADO SIN M.O. Y UTILIDA'!M139</f>
        <v>0</v>
      </c>
      <c r="N139" s="128">
        <v>2500</v>
      </c>
      <c r="O139" s="128">
        <f>(0.01*'CONCENTRADO SIN M.O. Y UTILIDA'!O139)+'CONCENTRADO SIN M.O. Y UTILIDA'!O139</f>
        <v>0</v>
      </c>
      <c r="P139" s="128">
        <f>(0.01*'CONCENTRADO SIN M.O. Y UTILIDA'!P139)+'CONCENTRADO SIN M.O. Y UTILIDA'!P139</f>
        <v>0</v>
      </c>
      <c r="Q139" s="128">
        <f>(0.01*'CONCENTRADO SIN M.O. Y UTILIDA'!Q139)+'CONCENTRADO SIN M.O. Y UTILIDA'!Q139</f>
        <v>0</v>
      </c>
      <c r="R139" s="128">
        <f t="shared" si="30"/>
        <v>2700</v>
      </c>
    </row>
    <row r="140" spans="1:18" x14ac:dyDescent="0.25">
      <c r="A140" s="123"/>
      <c r="B140" s="127" t="str">
        <f t="shared" si="27"/>
        <v>Q-98</v>
      </c>
      <c r="C140" s="128">
        <f>'SERV. PREVENTIVOS'!AA21+'SIST ELECT'!AA21+FRENOS!AA21+LAVADOS!AA21+MOTOR!AA21+TRANSMISION!AA21+DIFERENCIAL!AA21</f>
        <v>200</v>
      </c>
      <c r="D140" s="128">
        <f>(0.01*'CONCENTRADO SIN M.O. Y UTILIDA'!D140)+'CONCENTRADO SIN M.O. Y UTILIDA'!D140</f>
        <v>4545</v>
      </c>
      <c r="E140" s="128">
        <v>0</v>
      </c>
      <c r="F140" s="128">
        <f>(0.01*'CONCENTRADO SIN M.O. Y UTILIDA'!F140)+'CONCENTRADO SIN M.O. Y UTILIDA'!F140</f>
        <v>0</v>
      </c>
      <c r="G140" s="128">
        <f>(0.01*'CONCENTRADO SIN M.O. Y UTILIDA'!G140)+'CONCENTRADO SIN M.O. Y UTILIDA'!G140</f>
        <v>0</v>
      </c>
      <c r="H140" s="128">
        <v>0</v>
      </c>
      <c r="I140" s="128">
        <f t="shared" si="28"/>
        <v>4745</v>
      </c>
      <c r="J140" s="123"/>
      <c r="K140" s="127" t="str">
        <f t="shared" si="29"/>
        <v>Q-98</v>
      </c>
      <c r="L140" s="128">
        <f>'SERV. PREVENTIVOS'!AC21+'SIST ELECT'!AC21+FRENOS!AC21+LAVADOS!AC21+MOTOR!AC21+TRANSMISION!AC21+DIFERENCIAL!AC21</f>
        <v>3200</v>
      </c>
      <c r="M140" s="128">
        <f>(0.01*'CONCENTRADO SIN M.O. Y UTILIDA'!M140)+'CONCENTRADO SIN M.O. Y UTILIDA'!M140</f>
        <v>4545</v>
      </c>
      <c r="N140" s="128">
        <v>0</v>
      </c>
      <c r="O140" s="128">
        <f>(0.01*'CONCENTRADO SIN M.O. Y UTILIDA'!O140)+'CONCENTRADO SIN M.O. Y UTILIDA'!O140</f>
        <v>0</v>
      </c>
      <c r="P140" s="128">
        <f>(0.01*'CONCENTRADO SIN M.O. Y UTILIDA'!P140)+'CONCENTRADO SIN M.O. Y UTILIDA'!P140</f>
        <v>0</v>
      </c>
      <c r="Q140" s="128">
        <f>(0.01*'CONCENTRADO SIN M.O. Y UTILIDA'!Q140)+'CONCENTRADO SIN M.O. Y UTILIDA'!Q140</f>
        <v>0</v>
      </c>
      <c r="R140" s="128">
        <f t="shared" si="30"/>
        <v>7745</v>
      </c>
    </row>
    <row r="141" spans="1:18" x14ac:dyDescent="0.25">
      <c r="A141" s="123"/>
      <c r="B141" s="127" t="str">
        <f t="shared" si="27"/>
        <v>Q-664</v>
      </c>
      <c r="C141" s="128">
        <f>'SERV. PREVENTIVOS'!AA22+'SIST ELECT'!AA22+FRENOS!AA22+LAVADOS!AA22+MOTOR!AA22+TRANSMISION!AA22+DIFERENCIAL!AA22</f>
        <v>200</v>
      </c>
      <c r="D141" s="128">
        <f>(0.01*'CONCENTRADO SIN M.O. Y UTILIDA'!D141)+'CONCENTRADO SIN M.O. Y UTILIDA'!D141</f>
        <v>4545</v>
      </c>
      <c r="E141" s="128">
        <v>0</v>
      </c>
      <c r="F141" s="128">
        <f>(0.01*'CONCENTRADO SIN M.O. Y UTILIDA'!F141)+'CONCENTRADO SIN M.O. Y UTILIDA'!F141</f>
        <v>0</v>
      </c>
      <c r="G141" s="128">
        <f>(0.01*'CONCENTRADO SIN M.O. Y UTILIDA'!G141)+'CONCENTRADO SIN M.O. Y UTILIDA'!G141</f>
        <v>0</v>
      </c>
      <c r="H141" s="128">
        <v>0</v>
      </c>
      <c r="I141" s="128">
        <f t="shared" si="28"/>
        <v>4745</v>
      </c>
      <c r="J141" s="123"/>
      <c r="K141" s="127" t="str">
        <f t="shared" si="29"/>
        <v>Q-664</v>
      </c>
      <c r="L141" s="128">
        <f>'SERV. PREVENTIVOS'!AC22+'SIST ELECT'!AC22+FRENOS!AC22+LAVADOS!AC22+MOTOR!AC22+TRANSMISION!AC22+DIFERENCIAL!AC22</f>
        <v>4200</v>
      </c>
      <c r="M141" s="128">
        <f>(0.01*'CONCENTRADO SIN M.O. Y UTILIDA'!M141)+'CONCENTRADO SIN M.O. Y UTILIDA'!M141</f>
        <v>4545</v>
      </c>
      <c r="N141" s="128">
        <v>0</v>
      </c>
      <c r="O141" s="128">
        <f>(0.01*'CONCENTRADO SIN M.O. Y UTILIDA'!O141)+'CONCENTRADO SIN M.O. Y UTILIDA'!O141</f>
        <v>0</v>
      </c>
      <c r="P141" s="128">
        <f>(0.01*'CONCENTRADO SIN M.O. Y UTILIDA'!P141)+'CONCENTRADO SIN M.O. Y UTILIDA'!P141</f>
        <v>0</v>
      </c>
      <c r="Q141" s="128">
        <f>(0.01*'CONCENTRADO SIN M.O. Y UTILIDA'!Q141)+'CONCENTRADO SIN M.O. Y UTILIDA'!Q141</f>
        <v>1.01</v>
      </c>
      <c r="R141" s="128">
        <f t="shared" si="30"/>
        <v>8746.01</v>
      </c>
    </row>
    <row r="142" spans="1:18" x14ac:dyDescent="0.25">
      <c r="A142" s="123"/>
      <c r="B142" s="127" t="str">
        <f t="shared" si="27"/>
        <v>A-6</v>
      </c>
      <c r="C142" s="128">
        <f>'SERV. PREVENTIVOS'!AA23+'SIST ELECT'!AA23+FRENOS!AA23+LAVADOS!AA23+MOTOR!AA23+TRANSMISION!AA23+DIFERENCIAL!AA23</f>
        <v>200</v>
      </c>
      <c r="D142" s="128">
        <f>(0.01*'CONCENTRADO SIN M.O. Y UTILIDA'!D142)+'CONCENTRADO SIN M.O. Y UTILIDA'!D142</f>
        <v>1464.5</v>
      </c>
      <c r="E142" s="128">
        <v>0</v>
      </c>
      <c r="F142" s="128">
        <f>(0.01*'CONCENTRADO SIN M.O. Y UTILIDA'!F142)+'CONCENTRADO SIN M.O. Y UTILIDA'!F142</f>
        <v>0</v>
      </c>
      <c r="G142" s="128">
        <f>(0.01*'CONCENTRADO SIN M.O. Y UTILIDA'!G142)+'CONCENTRADO SIN M.O. Y UTILIDA'!G142</f>
        <v>0</v>
      </c>
      <c r="H142" s="128">
        <f>(0.01*'CONCENTRADO SIN M.O. Y UTILIDA'!H142)+'CONCENTRADO SIN M.O. Y UTILIDA'!H142</f>
        <v>3030</v>
      </c>
      <c r="I142" s="128">
        <f t="shared" si="28"/>
        <v>4694.5</v>
      </c>
      <c r="J142" s="123"/>
      <c r="K142" s="127" t="str">
        <f t="shared" si="29"/>
        <v>A-6</v>
      </c>
      <c r="L142" s="128">
        <f>'SERV. PREVENTIVOS'!AC23+'SIST ELECT'!AC23+FRENOS!AC23+LAVADOS!AC23+MOTOR!AC23+TRANSMISION!AC23+DIFERENCIAL!AC23</f>
        <v>2300</v>
      </c>
      <c r="M142" s="128">
        <f>(0.01*'CONCENTRADO SIN M.O. Y UTILIDA'!M142)+'CONCENTRADO SIN M.O. Y UTILIDA'!M142</f>
        <v>1464.5</v>
      </c>
      <c r="N142" s="128">
        <v>0</v>
      </c>
      <c r="O142" s="128">
        <f>(0.01*'CONCENTRADO SIN M.O. Y UTILIDA'!O142)+'CONCENTRADO SIN M.O. Y UTILIDA'!O142</f>
        <v>0</v>
      </c>
      <c r="P142" s="128">
        <f>(0.01*'CONCENTRADO SIN M.O. Y UTILIDA'!P142)+'CONCENTRADO SIN M.O. Y UTILIDA'!P142</f>
        <v>0</v>
      </c>
      <c r="Q142" s="128">
        <f>(0.01*'CONCENTRADO SIN M.O. Y UTILIDA'!Q142)+'CONCENTRADO SIN M.O. Y UTILIDA'!Q142</f>
        <v>0</v>
      </c>
      <c r="R142" s="128">
        <f t="shared" si="30"/>
        <v>3764.5</v>
      </c>
    </row>
    <row r="143" spans="1:18" x14ac:dyDescent="0.25">
      <c r="A143" s="123"/>
      <c r="B143" s="127" t="str">
        <f t="shared" si="27"/>
        <v>A-367</v>
      </c>
      <c r="C143" s="128">
        <f>'SERV. PREVENTIVOS'!AA24+'SIST ELECT'!AA24+FRENOS!AA24+LAVADOS!AA24+MOTOR!AA24+TRANSMISION!AA24+DIFERENCIAL!AA24</f>
        <v>2300</v>
      </c>
      <c r="D143" s="128">
        <f>(0.01*'CONCENTRADO SIN M.O. Y UTILIDA'!D143)+'CONCENTRADO SIN M.O. Y UTILIDA'!D143</f>
        <v>0</v>
      </c>
      <c r="E143" s="128">
        <v>0</v>
      </c>
      <c r="F143" s="128">
        <f>(0.01*'CONCENTRADO SIN M.O. Y UTILIDA'!F143)+'CONCENTRADO SIN M.O. Y UTILIDA'!F143</f>
        <v>0</v>
      </c>
      <c r="G143" s="128">
        <f>(0.01*'CONCENTRADO SIN M.O. Y UTILIDA'!G143)+'CONCENTRADO SIN M.O. Y UTILIDA'!G143</f>
        <v>0</v>
      </c>
      <c r="H143" s="128">
        <f>(0.01*'CONCENTRADO SIN M.O. Y UTILIDA'!H143)+'CONCENTRADO SIN M.O. Y UTILIDA'!H143</f>
        <v>3031.01</v>
      </c>
      <c r="I143" s="128">
        <f t="shared" si="28"/>
        <v>5331.01</v>
      </c>
      <c r="J143" s="123"/>
      <c r="K143" s="127" t="str">
        <f t="shared" si="29"/>
        <v>A-367</v>
      </c>
      <c r="L143" s="128">
        <f>'SERV. PREVENTIVOS'!AC24+'SIST ELECT'!AC24+FRENOS!AC24+LAVADOS!AC24+MOTOR!AC24+TRANSMISION!AC24+DIFERENCIAL!AC24</f>
        <v>200</v>
      </c>
      <c r="M143" s="128">
        <f>(0.01*'CONCENTRADO SIN M.O. Y UTILIDA'!M143)+'CONCENTRADO SIN M.O. Y UTILIDA'!M143</f>
        <v>0</v>
      </c>
      <c r="N143" s="128">
        <v>0</v>
      </c>
      <c r="O143" s="128">
        <f>(0.01*'CONCENTRADO SIN M.O. Y UTILIDA'!O143)+'CONCENTRADO SIN M.O. Y UTILIDA'!O143</f>
        <v>4040</v>
      </c>
      <c r="P143" s="128">
        <f>(0.01*'CONCENTRADO SIN M.O. Y UTILIDA'!P143)+'CONCENTRADO SIN M.O. Y UTILIDA'!P143</f>
        <v>0</v>
      </c>
      <c r="Q143" s="128">
        <f>(0.01*'CONCENTRADO SIN M.O. Y UTILIDA'!Q143)+'CONCENTRADO SIN M.O. Y UTILIDA'!Q143</f>
        <v>1.01</v>
      </c>
      <c r="R143" s="128">
        <f t="shared" si="30"/>
        <v>4241.01</v>
      </c>
    </row>
    <row r="144" spans="1:18" x14ac:dyDescent="0.25">
      <c r="A144" s="123"/>
      <c r="B144" s="127" t="str">
        <f t="shared" si="27"/>
        <v>A-494</v>
      </c>
      <c r="C144" s="128">
        <f>'SERV. PREVENTIVOS'!AA25+'SIST ELECT'!AA25+FRENOS!AA25+LAVADOS!AA25+MOTOR!AA25+TRANSMISION!AA25+DIFERENCIAL!AA25</f>
        <v>200</v>
      </c>
      <c r="D144" s="128">
        <f>(0.01*'CONCENTRADO SIN M.O. Y UTILIDA'!D144)+'CONCENTRADO SIN M.O. Y UTILIDA'!D144</f>
        <v>1464.5</v>
      </c>
      <c r="E144" s="128">
        <v>0</v>
      </c>
      <c r="F144" s="128">
        <f>(0.01*'CONCENTRADO SIN M.O. Y UTILIDA'!F144)+'CONCENTRADO SIN M.O. Y UTILIDA'!F144</f>
        <v>0</v>
      </c>
      <c r="G144" s="128">
        <f>(0.01*'CONCENTRADO SIN M.O. Y UTILIDA'!G144)+'CONCENTRADO SIN M.O. Y UTILIDA'!G144</f>
        <v>0</v>
      </c>
      <c r="H144" s="128">
        <f>(0.01*'CONCENTRADO SIN M.O. Y UTILIDA'!H144)+'CONCENTRADO SIN M.O. Y UTILIDA'!H144</f>
        <v>3032.02</v>
      </c>
      <c r="I144" s="128">
        <f t="shared" si="28"/>
        <v>4696.5200000000004</v>
      </c>
      <c r="J144" s="123"/>
      <c r="K144" s="127" t="str">
        <f t="shared" si="29"/>
        <v>A-494</v>
      </c>
      <c r="L144" s="128">
        <f>'SERV. PREVENTIVOS'!AC25+'SIST ELECT'!AC25+FRENOS!AC25+LAVADOS!AC25+MOTOR!AC25+TRANSMISION!AC25+DIFERENCIAL!AC25</f>
        <v>1900</v>
      </c>
      <c r="M144" s="128">
        <f>(0.01*'CONCENTRADO SIN M.O. Y UTILIDA'!M144)+'CONCENTRADO SIN M.O. Y UTILIDA'!M144</f>
        <v>1464.5</v>
      </c>
      <c r="N144" s="128">
        <v>0</v>
      </c>
      <c r="O144" s="128">
        <f>(0.01*'CONCENTRADO SIN M.O. Y UTILIDA'!O144)+'CONCENTRADO SIN M.O. Y UTILIDA'!O144</f>
        <v>4040</v>
      </c>
      <c r="P144" s="128">
        <f>(0.01*'CONCENTRADO SIN M.O. Y UTILIDA'!P144)+'CONCENTRADO SIN M.O. Y UTILIDA'!P144</f>
        <v>0</v>
      </c>
      <c r="Q144" s="128">
        <f>(0.01*'CONCENTRADO SIN M.O. Y UTILIDA'!Q144)+'CONCENTRADO SIN M.O. Y UTILIDA'!Q144</f>
        <v>2.02</v>
      </c>
      <c r="R144" s="128">
        <f t="shared" si="30"/>
        <v>7406.52</v>
      </c>
    </row>
    <row r="145" spans="1:18" x14ac:dyDescent="0.25">
      <c r="A145" s="123"/>
      <c r="B145" s="127" t="str">
        <f t="shared" si="27"/>
        <v>A-278</v>
      </c>
      <c r="C145" s="128">
        <f>'SERV. PREVENTIVOS'!AA26+'SIST ELECT'!AA26+FRENOS!AA26+LAVADOS!AA26+MOTOR!AA26+TRANSMISION!AA26+DIFERENCIAL!AA26</f>
        <v>4200</v>
      </c>
      <c r="D145" s="128">
        <f>(0.01*'CONCENTRADO SIN M.O. Y UTILIDA'!D145)+'CONCENTRADO SIN M.O. Y UTILIDA'!D145</f>
        <v>0</v>
      </c>
      <c r="E145" s="128">
        <v>0</v>
      </c>
      <c r="F145" s="128">
        <f>(0.01*'CONCENTRADO SIN M.O. Y UTILIDA'!F145)+'CONCENTRADO SIN M.O. Y UTILIDA'!F145</f>
        <v>0</v>
      </c>
      <c r="G145" s="128">
        <f>(0.01*'CONCENTRADO SIN M.O. Y UTILIDA'!G145)+'CONCENTRADO SIN M.O. Y UTILIDA'!G145</f>
        <v>0</v>
      </c>
      <c r="H145" s="128">
        <f>(0.01*'CONCENTRADO SIN M.O. Y UTILIDA'!H145)+'CONCENTRADO SIN M.O. Y UTILIDA'!H145</f>
        <v>0</v>
      </c>
      <c r="I145" s="128">
        <f t="shared" si="28"/>
        <v>4200</v>
      </c>
      <c r="J145" s="123"/>
      <c r="K145" s="127" t="str">
        <f t="shared" si="29"/>
        <v>A-278</v>
      </c>
      <c r="L145" s="128">
        <f>'SERV. PREVENTIVOS'!AC26+'SIST ELECT'!AC26+FRENOS!AC26+LAVADOS!AC26+MOTOR!AC26+TRANSMISION!AC26+DIFERENCIAL!AC26</f>
        <v>200</v>
      </c>
      <c r="M145" s="128">
        <f>(0.01*'CONCENTRADO SIN M.O. Y UTILIDA'!M145)+'CONCENTRADO SIN M.O. Y UTILIDA'!M145</f>
        <v>0</v>
      </c>
      <c r="N145" s="128">
        <v>0</v>
      </c>
      <c r="O145" s="128">
        <f>(0.01*'CONCENTRADO SIN M.O. Y UTILIDA'!O145)+'CONCENTRADO SIN M.O. Y UTILIDA'!O145</f>
        <v>0</v>
      </c>
      <c r="P145" s="128">
        <f>(0.01*'CONCENTRADO SIN M.O. Y UTILIDA'!P145)+'CONCENTRADO SIN M.O. Y UTILIDA'!P145</f>
        <v>0</v>
      </c>
      <c r="Q145" s="128">
        <f>(0.01*'CONCENTRADO SIN M.O. Y UTILIDA'!Q145)+'CONCENTRADO SIN M.O. Y UTILIDA'!Q145</f>
        <v>3030</v>
      </c>
      <c r="R145" s="128">
        <f t="shared" si="30"/>
        <v>3230</v>
      </c>
    </row>
    <row r="146" spans="1:18" x14ac:dyDescent="0.25">
      <c r="A146" s="123"/>
      <c r="B146" s="127" t="str">
        <f t="shared" si="27"/>
        <v>A-38</v>
      </c>
      <c r="C146" s="128">
        <f>'SERV. PREVENTIVOS'!AA27+'SIST ELECT'!AA27+FRENOS!AA27+LAVADOS!AA27+MOTOR!AA27+TRANSMISION!AA27+DIFERENCIAL!AA27</f>
        <v>200</v>
      </c>
      <c r="D146" s="128">
        <f>(0.01*'CONCENTRADO SIN M.O. Y UTILIDA'!D146)+'CONCENTRADO SIN M.O. Y UTILIDA'!D146</f>
        <v>3030</v>
      </c>
      <c r="E146" s="128">
        <v>0</v>
      </c>
      <c r="F146" s="128">
        <f>(0.01*'CONCENTRADO SIN M.O. Y UTILIDA'!F146)+'CONCENTRADO SIN M.O. Y UTILIDA'!F146</f>
        <v>0</v>
      </c>
      <c r="G146" s="128">
        <f>(0.01*'CONCENTRADO SIN M.O. Y UTILIDA'!G146)+'CONCENTRADO SIN M.O. Y UTILIDA'!G146</f>
        <v>0</v>
      </c>
      <c r="H146" s="128">
        <f>(0.01*'CONCENTRADO SIN M.O. Y UTILIDA'!H146)+'CONCENTRADO SIN M.O. Y UTILIDA'!H146</f>
        <v>0</v>
      </c>
      <c r="I146" s="128">
        <f t="shared" si="28"/>
        <v>3230</v>
      </c>
      <c r="J146" s="123"/>
      <c r="K146" s="127" t="str">
        <f t="shared" si="29"/>
        <v>A-38</v>
      </c>
      <c r="L146" s="128">
        <f>'SERV. PREVENTIVOS'!AC27+'SIST ELECT'!AC27+FRENOS!AC27+LAVADOS!AC27+MOTOR!AC27+TRANSMISION!AC27+DIFERENCIAL!AC27</f>
        <v>2200</v>
      </c>
      <c r="M146" s="128">
        <f>(0.01*'CONCENTRADO SIN M.O. Y UTILIDA'!M146)+'CONCENTRADO SIN M.O. Y UTILIDA'!M146</f>
        <v>3030</v>
      </c>
      <c r="N146" s="128">
        <v>0</v>
      </c>
      <c r="O146" s="128">
        <f>(0.01*'CONCENTRADO SIN M.O. Y UTILIDA'!O146)+'CONCENTRADO SIN M.O. Y UTILIDA'!O146</f>
        <v>0</v>
      </c>
      <c r="P146" s="128">
        <f>(0.01*'CONCENTRADO SIN M.O. Y UTILIDA'!P146)+'CONCENTRADO SIN M.O. Y UTILIDA'!P146</f>
        <v>0</v>
      </c>
      <c r="Q146" s="128">
        <f>(0.01*'CONCENTRADO SIN M.O. Y UTILIDA'!Q146)+'CONCENTRADO SIN M.O. Y UTILIDA'!Q146</f>
        <v>3030</v>
      </c>
      <c r="R146" s="128">
        <f t="shared" si="30"/>
        <v>8260</v>
      </c>
    </row>
    <row r="147" spans="1:18" x14ac:dyDescent="0.25">
      <c r="A147" s="123"/>
      <c r="B147" s="127" t="str">
        <f t="shared" si="27"/>
        <v>A-93</v>
      </c>
      <c r="C147" s="128">
        <f>'SERV. PREVENTIVOS'!AA28+'SIST ELECT'!AA28+FRENOS!AA28+LAVADOS!AA28+MOTOR!AA28+TRANSMISION!AA28+DIFERENCIAL!AA28</f>
        <v>1500</v>
      </c>
      <c r="D147" s="128">
        <f>(0.01*'CONCENTRADO SIN M.O. Y UTILIDA'!D147)+'CONCENTRADO SIN M.O. Y UTILIDA'!D147</f>
        <v>0</v>
      </c>
      <c r="E147" s="128">
        <v>0</v>
      </c>
      <c r="F147" s="128">
        <f>(0.01*'CONCENTRADO SIN M.O. Y UTILIDA'!F147)+'CONCENTRADO SIN M.O. Y UTILIDA'!F147</f>
        <v>0</v>
      </c>
      <c r="G147" s="128">
        <f>(0.01*'CONCENTRADO SIN M.O. Y UTILIDA'!G147)+'CONCENTRADO SIN M.O. Y UTILIDA'!G147</f>
        <v>0</v>
      </c>
      <c r="H147" s="128">
        <f>(0.01*'CONCENTRADO SIN M.O. Y UTILIDA'!H147)+'CONCENTRADO SIN M.O. Y UTILIDA'!H147</f>
        <v>0</v>
      </c>
      <c r="I147" s="128">
        <f t="shared" si="28"/>
        <v>1500</v>
      </c>
      <c r="J147" s="123"/>
      <c r="K147" s="127" t="str">
        <f t="shared" si="29"/>
        <v>A-93</v>
      </c>
      <c r="L147" s="128">
        <f>'SERV. PREVENTIVOS'!AC28+'SIST ELECT'!AC28+FRENOS!AC28+LAVADOS!AC28+MOTOR!AC28+TRANSMISION!AC28+DIFERENCIAL!AC28</f>
        <v>200</v>
      </c>
      <c r="M147" s="128">
        <f>(0.01*'CONCENTRADO SIN M.O. Y UTILIDA'!M147)+'CONCENTRADO SIN M.O. Y UTILIDA'!M147</f>
        <v>0</v>
      </c>
      <c r="N147" s="128">
        <v>0</v>
      </c>
      <c r="O147" s="128">
        <f>(0.01*'CONCENTRADO SIN M.O. Y UTILIDA'!O147)+'CONCENTRADO SIN M.O. Y UTILIDA'!O147</f>
        <v>0</v>
      </c>
      <c r="P147" s="128">
        <f>(0.01*'CONCENTRADO SIN M.O. Y UTILIDA'!P147)+'CONCENTRADO SIN M.O. Y UTILIDA'!P147</f>
        <v>0</v>
      </c>
      <c r="Q147" s="128">
        <f>(0.01*'CONCENTRADO SIN M.O. Y UTILIDA'!Q147)+'CONCENTRADO SIN M.O. Y UTILIDA'!Q147</f>
        <v>3030</v>
      </c>
      <c r="R147" s="128">
        <f t="shared" si="30"/>
        <v>3230</v>
      </c>
    </row>
    <row r="148" spans="1:18" x14ac:dyDescent="0.25">
      <c r="A148" s="123"/>
      <c r="B148" s="129" t="s">
        <v>105</v>
      </c>
      <c r="C148" s="126">
        <f t="shared" ref="C148:I148" si="31">SUM(C129:C147)</f>
        <v>20900</v>
      </c>
      <c r="D148" s="126">
        <f t="shared" si="31"/>
        <v>29643.5</v>
      </c>
      <c r="E148" s="126">
        <f t="shared" si="31"/>
        <v>6000</v>
      </c>
      <c r="F148" s="126">
        <f t="shared" si="31"/>
        <v>14140</v>
      </c>
      <c r="G148" s="126">
        <f t="shared" si="31"/>
        <v>476.72</v>
      </c>
      <c r="H148" s="126">
        <f t="shared" si="31"/>
        <v>9093.0300000000007</v>
      </c>
      <c r="I148" s="126">
        <f t="shared" si="31"/>
        <v>80253.25</v>
      </c>
      <c r="J148" s="123"/>
      <c r="K148" s="129" t="s">
        <v>105</v>
      </c>
      <c r="L148" s="126">
        <f t="shared" ref="L148:R148" si="32">SUM(L129:L147)</f>
        <v>28800</v>
      </c>
      <c r="M148" s="126">
        <f t="shared" si="32"/>
        <v>35360.5</v>
      </c>
      <c r="N148" s="126">
        <f t="shared" si="32"/>
        <v>4000</v>
      </c>
      <c r="O148" s="126">
        <f t="shared" si="32"/>
        <v>19190</v>
      </c>
      <c r="P148" s="126">
        <f t="shared" si="32"/>
        <v>0</v>
      </c>
      <c r="Q148" s="126">
        <f t="shared" si="32"/>
        <v>10105.049999999999</v>
      </c>
      <c r="R148" s="126">
        <f t="shared" si="32"/>
        <v>97455.55</v>
      </c>
    </row>
    <row r="149" spans="1:18" x14ac:dyDescent="0.25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</row>
    <row r="150" spans="1:18" x14ac:dyDescent="0.25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</row>
    <row r="151" spans="1:18" ht="15.6" x14ac:dyDescent="0.3">
      <c r="A151" s="123"/>
      <c r="B151" s="123"/>
      <c r="C151" s="123"/>
      <c r="D151" s="123"/>
      <c r="E151" s="123"/>
      <c r="F151" s="120" t="s">
        <v>114</v>
      </c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</row>
    <row r="152" spans="1:18" x14ac:dyDescent="0.25">
      <c r="A152" s="123"/>
      <c r="B152" s="167" t="s">
        <v>107</v>
      </c>
      <c r="C152" s="167"/>
      <c r="D152" s="167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</row>
    <row r="153" spans="1:18" x14ac:dyDescent="0.25">
      <c r="A153" s="123"/>
      <c r="B153" s="126" t="s">
        <v>99</v>
      </c>
      <c r="C153" s="126" t="s">
        <v>100</v>
      </c>
      <c r="D153" s="126" t="s">
        <v>101</v>
      </c>
      <c r="E153" s="126" t="s">
        <v>102</v>
      </c>
      <c r="F153" s="126" t="s">
        <v>46</v>
      </c>
      <c r="G153" s="126" t="s">
        <v>103</v>
      </c>
      <c r="H153" s="126" t="s">
        <v>104</v>
      </c>
      <c r="I153" s="126" t="s">
        <v>105</v>
      </c>
      <c r="J153" s="123"/>
      <c r="K153" s="123"/>
      <c r="L153" s="123"/>
      <c r="M153" s="123"/>
      <c r="N153" s="123"/>
      <c r="O153" s="123"/>
      <c r="P153" s="123"/>
      <c r="Q153" s="123"/>
      <c r="R153" s="123"/>
    </row>
    <row r="154" spans="1:18" x14ac:dyDescent="0.25">
      <c r="A154" s="123"/>
      <c r="B154" s="127" t="str">
        <f t="shared" ref="B154:B172" si="33">B129</f>
        <v>B-9</v>
      </c>
      <c r="C154" s="128">
        <f t="shared" ref="C154:C172" si="34">C6+L6+C31+L31+C56+L56+C81+L81+C105+L105+C129+L129</f>
        <v>16000</v>
      </c>
      <c r="D154" s="128">
        <f t="shared" ref="D154:D172" si="35">D6+M6+D31+M31+D56+M56+D81+M81+D105+M105+D129+M129</f>
        <v>24644</v>
      </c>
      <c r="E154" s="128">
        <f t="shared" ref="E154:E172" si="36">E6+N6+E31+N31+E56+N56+E81+N81+E105+N105+E129+N129</f>
        <v>1500</v>
      </c>
      <c r="F154" s="128">
        <f t="shared" ref="F154:F172" si="37">F6+O6+F31+O31+F56+O56+F81+O81+F105+O105+F129+O129</f>
        <v>18180</v>
      </c>
      <c r="G154" s="128">
        <f t="shared" ref="G154:G172" si="38">G6+P6+G31+P31+G56+P56+G81+P81+G105+P105+G129+P129</f>
        <v>476.72</v>
      </c>
      <c r="H154" s="128">
        <f t="shared" ref="H154:H172" si="39">H6+Q6+H31+Q31+H56+Q56+H81+Q81+H105+Q105+H129+Q129</f>
        <v>505</v>
      </c>
      <c r="I154" s="128">
        <f t="shared" ref="I154:I172" si="40">SUM(C154:H154)</f>
        <v>61305.72</v>
      </c>
      <c r="J154" s="123"/>
      <c r="K154" s="123"/>
      <c r="L154" s="123"/>
      <c r="M154" s="123"/>
      <c r="N154" s="123"/>
      <c r="O154" s="123"/>
      <c r="P154" s="123"/>
      <c r="Q154" s="123"/>
      <c r="R154" s="123"/>
    </row>
    <row r="155" spans="1:18" x14ac:dyDescent="0.25">
      <c r="A155" s="123"/>
      <c r="B155" s="127" t="str">
        <f t="shared" si="33"/>
        <v>B-65</v>
      </c>
      <c r="C155" s="128">
        <f t="shared" si="34"/>
        <v>13600</v>
      </c>
      <c r="D155" s="128">
        <f t="shared" si="35"/>
        <v>15453</v>
      </c>
      <c r="E155" s="128">
        <f t="shared" si="36"/>
        <v>2500</v>
      </c>
      <c r="F155" s="128">
        <f t="shared" si="37"/>
        <v>18180</v>
      </c>
      <c r="G155" s="128">
        <f t="shared" si="38"/>
        <v>0</v>
      </c>
      <c r="H155" s="128">
        <f t="shared" si="39"/>
        <v>0</v>
      </c>
      <c r="I155" s="128">
        <f t="shared" si="40"/>
        <v>49733</v>
      </c>
      <c r="J155" s="123"/>
      <c r="K155" s="123"/>
      <c r="L155" s="123"/>
      <c r="M155" s="123"/>
      <c r="N155" s="123"/>
      <c r="O155" s="123"/>
      <c r="P155" s="123"/>
      <c r="Q155" s="123"/>
      <c r="R155" s="123"/>
    </row>
    <row r="156" spans="1:18" x14ac:dyDescent="0.25">
      <c r="A156" s="123"/>
      <c r="B156" s="127" t="str">
        <f t="shared" si="33"/>
        <v>B-357</v>
      </c>
      <c r="C156" s="128">
        <f t="shared" si="34"/>
        <v>16800</v>
      </c>
      <c r="D156" s="128">
        <f t="shared" si="35"/>
        <v>27320.5</v>
      </c>
      <c r="E156" s="128">
        <f t="shared" si="36"/>
        <v>1000</v>
      </c>
      <c r="F156" s="128">
        <f t="shared" si="37"/>
        <v>16160</v>
      </c>
      <c r="G156" s="128">
        <f t="shared" si="38"/>
        <v>476.72</v>
      </c>
      <c r="H156" s="128">
        <f t="shared" si="39"/>
        <v>505</v>
      </c>
      <c r="I156" s="128">
        <f t="shared" si="40"/>
        <v>62262.22</v>
      </c>
      <c r="J156" s="123"/>
      <c r="K156" s="123"/>
      <c r="L156" s="123"/>
      <c r="M156" s="123"/>
      <c r="N156" s="123"/>
      <c r="O156" s="123"/>
      <c r="P156" s="123"/>
      <c r="Q156" s="123"/>
      <c r="R156" s="123"/>
    </row>
    <row r="157" spans="1:18" x14ac:dyDescent="0.25">
      <c r="A157" s="123"/>
      <c r="B157" s="127" t="str">
        <f t="shared" si="33"/>
        <v>B-7</v>
      </c>
      <c r="C157" s="128">
        <f t="shared" si="34"/>
        <v>18600</v>
      </c>
      <c r="D157" s="128">
        <f t="shared" si="35"/>
        <v>24939.93</v>
      </c>
      <c r="E157" s="128">
        <f t="shared" si="36"/>
        <v>4000</v>
      </c>
      <c r="F157" s="128">
        <f t="shared" si="37"/>
        <v>10100</v>
      </c>
      <c r="G157" s="128">
        <f t="shared" si="38"/>
        <v>476.72</v>
      </c>
      <c r="H157" s="128">
        <f t="shared" si="39"/>
        <v>0</v>
      </c>
      <c r="I157" s="128">
        <f t="shared" si="40"/>
        <v>58116.65</v>
      </c>
      <c r="J157" s="123"/>
      <c r="K157" s="123"/>
      <c r="L157" s="123"/>
      <c r="M157" s="123"/>
      <c r="N157" s="123"/>
      <c r="O157" s="123"/>
      <c r="P157" s="123"/>
      <c r="Q157" s="123"/>
      <c r="R157" s="123"/>
    </row>
    <row r="158" spans="1:18" x14ac:dyDescent="0.25">
      <c r="A158" s="123"/>
      <c r="B158" s="127" t="str">
        <f t="shared" si="33"/>
        <v>B-15</v>
      </c>
      <c r="C158" s="128">
        <f t="shared" si="34"/>
        <v>17050</v>
      </c>
      <c r="D158" s="128">
        <f t="shared" si="35"/>
        <v>24879.329999999998</v>
      </c>
      <c r="E158" s="128">
        <f t="shared" si="36"/>
        <v>3500</v>
      </c>
      <c r="F158" s="128">
        <f t="shared" si="37"/>
        <v>10100</v>
      </c>
      <c r="G158" s="128">
        <f t="shared" si="38"/>
        <v>1515</v>
      </c>
      <c r="H158" s="128">
        <f t="shared" si="39"/>
        <v>0</v>
      </c>
      <c r="I158" s="128">
        <f t="shared" si="40"/>
        <v>57044.33</v>
      </c>
      <c r="J158" s="123"/>
      <c r="K158" s="123"/>
      <c r="L158" s="123"/>
      <c r="M158" s="123"/>
      <c r="N158" s="123"/>
      <c r="O158" s="123"/>
      <c r="P158" s="123"/>
      <c r="Q158" s="123"/>
      <c r="R158" s="123"/>
    </row>
    <row r="159" spans="1:18" x14ac:dyDescent="0.25">
      <c r="A159" s="123"/>
      <c r="B159" s="127" t="str">
        <f t="shared" si="33"/>
        <v>B-541</v>
      </c>
      <c r="C159" s="128">
        <f t="shared" si="34"/>
        <v>14800</v>
      </c>
      <c r="D159" s="128">
        <f t="shared" si="35"/>
        <v>19594</v>
      </c>
      <c r="E159" s="128">
        <f t="shared" si="36"/>
        <v>6000</v>
      </c>
      <c r="F159" s="128">
        <f t="shared" si="37"/>
        <v>12120</v>
      </c>
      <c r="G159" s="128">
        <f t="shared" si="38"/>
        <v>0</v>
      </c>
      <c r="H159" s="128">
        <f t="shared" si="39"/>
        <v>0</v>
      </c>
      <c r="I159" s="128">
        <f t="shared" si="40"/>
        <v>52514</v>
      </c>
      <c r="J159" s="123"/>
      <c r="K159" s="123"/>
      <c r="L159" s="123"/>
      <c r="M159" s="123"/>
      <c r="N159" s="123"/>
      <c r="O159" s="123"/>
      <c r="P159" s="123"/>
      <c r="Q159" s="123"/>
      <c r="R159" s="123"/>
    </row>
    <row r="160" spans="1:18" x14ac:dyDescent="0.25">
      <c r="A160" s="123"/>
      <c r="B160" s="127" t="str">
        <f t="shared" si="33"/>
        <v>B-479</v>
      </c>
      <c r="C160" s="128">
        <f t="shared" si="34"/>
        <v>12300</v>
      </c>
      <c r="D160" s="128">
        <f t="shared" si="35"/>
        <v>14746</v>
      </c>
      <c r="E160" s="128">
        <f t="shared" si="36"/>
        <v>9000</v>
      </c>
      <c r="F160" s="128">
        <f t="shared" si="37"/>
        <v>17170</v>
      </c>
      <c r="G160" s="128">
        <f t="shared" si="38"/>
        <v>0</v>
      </c>
      <c r="H160" s="128">
        <f t="shared" si="39"/>
        <v>0</v>
      </c>
      <c r="I160" s="128">
        <f t="shared" si="40"/>
        <v>53216</v>
      </c>
      <c r="J160" s="123"/>
      <c r="K160" s="123"/>
      <c r="L160" s="123"/>
      <c r="M160" s="123"/>
      <c r="N160" s="123"/>
      <c r="O160" s="123"/>
      <c r="P160" s="123"/>
      <c r="Q160" s="123"/>
      <c r="R160" s="123"/>
    </row>
    <row r="161" spans="1:18" x14ac:dyDescent="0.25">
      <c r="A161" s="123"/>
      <c r="B161" s="127" t="str">
        <f t="shared" si="33"/>
        <v>B-382</v>
      </c>
      <c r="C161" s="128">
        <f t="shared" si="34"/>
        <v>12900</v>
      </c>
      <c r="D161" s="128">
        <f t="shared" si="35"/>
        <v>12544.6</v>
      </c>
      <c r="E161" s="128">
        <f t="shared" si="36"/>
        <v>8500</v>
      </c>
      <c r="F161" s="128">
        <f t="shared" si="37"/>
        <v>11110</v>
      </c>
      <c r="G161" s="128">
        <f t="shared" si="38"/>
        <v>476.72</v>
      </c>
      <c r="H161" s="128">
        <f t="shared" si="39"/>
        <v>0</v>
      </c>
      <c r="I161" s="128">
        <f t="shared" si="40"/>
        <v>45531.32</v>
      </c>
      <c r="J161" s="123"/>
      <c r="K161" s="123"/>
      <c r="L161" s="123"/>
      <c r="M161" s="123"/>
      <c r="N161" s="123"/>
      <c r="O161" s="123"/>
      <c r="P161" s="123"/>
      <c r="Q161" s="123"/>
      <c r="R161" s="123"/>
    </row>
    <row r="162" spans="1:18" x14ac:dyDescent="0.25">
      <c r="A162" s="123"/>
      <c r="B162" s="127" t="str">
        <f t="shared" si="33"/>
        <v>A-37</v>
      </c>
      <c r="C162" s="128">
        <f t="shared" si="34"/>
        <v>13200</v>
      </c>
      <c r="D162" s="128">
        <f t="shared" si="35"/>
        <v>12423</v>
      </c>
      <c r="E162" s="128">
        <f t="shared" si="36"/>
        <v>7800</v>
      </c>
      <c r="F162" s="128">
        <f t="shared" si="37"/>
        <v>9090</v>
      </c>
      <c r="G162" s="128">
        <f t="shared" si="38"/>
        <v>476.72</v>
      </c>
      <c r="H162" s="128">
        <f t="shared" si="39"/>
        <v>5.05</v>
      </c>
      <c r="I162" s="128">
        <f t="shared" si="40"/>
        <v>42994.770000000004</v>
      </c>
      <c r="J162" s="123"/>
      <c r="K162" s="123"/>
      <c r="L162" s="123"/>
      <c r="M162" s="123"/>
      <c r="N162" s="123"/>
      <c r="O162" s="123"/>
      <c r="P162" s="123"/>
      <c r="Q162" s="123"/>
      <c r="R162" s="123"/>
    </row>
    <row r="163" spans="1:18" x14ac:dyDescent="0.25">
      <c r="A163" s="123"/>
      <c r="B163" s="127" t="str">
        <f t="shared" si="33"/>
        <v>Q-67</v>
      </c>
      <c r="C163" s="128">
        <f t="shared" si="34"/>
        <v>13600</v>
      </c>
      <c r="D163" s="128">
        <f t="shared" si="35"/>
        <v>17186.16</v>
      </c>
      <c r="E163" s="128">
        <f t="shared" si="36"/>
        <v>13000</v>
      </c>
      <c r="F163" s="128">
        <f t="shared" si="37"/>
        <v>10100</v>
      </c>
      <c r="G163" s="128">
        <f t="shared" si="38"/>
        <v>2020</v>
      </c>
      <c r="H163" s="128">
        <f t="shared" si="39"/>
        <v>0</v>
      </c>
      <c r="I163" s="128">
        <f t="shared" si="40"/>
        <v>55906.16</v>
      </c>
      <c r="J163" s="123"/>
      <c r="K163" s="123"/>
      <c r="L163" s="123"/>
      <c r="M163" s="123"/>
      <c r="N163" s="123"/>
      <c r="O163" s="123"/>
      <c r="P163" s="123"/>
      <c r="Q163" s="123"/>
      <c r="R163" s="123"/>
    </row>
    <row r="164" spans="1:18" x14ac:dyDescent="0.25">
      <c r="A164" s="123"/>
      <c r="B164" s="127" t="str">
        <f t="shared" si="33"/>
        <v>Q-23</v>
      </c>
      <c r="C164" s="128">
        <f t="shared" si="34"/>
        <v>22400</v>
      </c>
      <c r="D164" s="128">
        <f t="shared" si="35"/>
        <v>18180</v>
      </c>
      <c r="E164" s="128">
        <f t="shared" si="36"/>
        <v>13000</v>
      </c>
      <c r="F164" s="128">
        <f t="shared" si="37"/>
        <v>10100</v>
      </c>
      <c r="G164" s="128">
        <f t="shared" si="38"/>
        <v>476.72</v>
      </c>
      <c r="H164" s="128">
        <f t="shared" si="39"/>
        <v>0</v>
      </c>
      <c r="I164" s="128">
        <f t="shared" si="40"/>
        <v>64156.72</v>
      </c>
      <c r="J164" s="123"/>
      <c r="K164" s="123"/>
      <c r="L164" s="123"/>
      <c r="M164" s="123"/>
      <c r="N164" s="123"/>
      <c r="O164" s="123"/>
      <c r="P164" s="123"/>
      <c r="Q164" s="123"/>
      <c r="R164" s="123"/>
    </row>
    <row r="165" spans="1:18" x14ac:dyDescent="0.25">
      <c r="A165" s="123"/>
      <c r="B165" s="127" t="str">
        <f t="shared" si="33"/>
        <v>Q-98</v>
      </c>
      <c r="C165" s="128">
        <f t="shared" si="34"/>
        <v>17800</v>
      </c>
      <c r="D165" s="128">
        <f t="shared" si="35"/>
        <v>25048</v>
      </c>
      <c r="E165" s="128">
        <f t="shared" si="36"/>
        <v>10500</v>
      </c>
      <c r="F165" s="128">
        <f t="shared" si="37"/>
        <v>10100</v>
      </c>
      <c r="G165" s="128">
        <f t="shared" si="38"/>
        <v>476.72</v>
      </c>
      <c r="H165" s="128">
        <f t="shared" si="39"/>
        <v>0</v>
      </c>
      <c r="I165" s="128">
        <f t="shared" si="40"/>
        <v>63924.72</v>
      </c>
      <c r="J165" s="123"/>
      <c r="K165" s="123"/>
      <c r="L165" s="123"/>
      <c r="M165" s="123"/>
      <c r="N165" s="123"/>
      <c r="O165" s="123"/>
      <c r="P165" s="123"/>
      <c r="Q165" s="123"/>
      <c r="R165" s="123"/>
    </row>
    <row r="166" spans="1:18" x14ac:dyDescent="0.25">
      <c r="A166" s="123"/>
      <c r="B166" s="127" t="str">
        <f t="shared" si="33"/>
        <v>Q-664</v>
      </c>
      <c r="C166" s="128">
        <f t="shared" si="34"/>
        <v>14400</v>
      </c>
      <c r="D166" s="128">
        <f t="shared" si="35"/>
        <v>18180</v>
      </c>
      <c r="E166" s="128">
        <f t="shared" si="36"/>
        <v>14000</v>
      </c>
      <c r="F166" s="128">
        <f t="shared" si="37"/>
        <v>7575</v>
      </c>
      <c r="G166" s="128">
        <f t="shared" si="38"/>
        <v>0</v>
      </c>
      <c r="H166" s="128">
        <f t="shared" si="39"/>
        <v>6.06</v>
      </c>
      <c r="I166" s="128">
        <f t="shared" si="40"/>
        <v>54161.06</v>
      </c>
      <c r="J166" s="123"/>
      <c r="K166" s="123"/>
      <c r="L166" s="123"/>
      <c r="M166" s="123"/>
      <c r="N166" s="123"/>
      <c r="O166" s="123"/>
      <c r="P166" s="123"/>
      <c r="Q166" s="123"/>
      <c r="R166" s="123"/>
    </row>
    <row r="167" spans="1:18" x14ac:dyDescent="0.25">
      <c r="A167" s="123"/>
      <c r="B167" s="127" t="str">
        <f t="shared" si="33"/>
        <v>A-6</v>
      </c>
      <c r="C167" s="128">
        <f t="shared" si="34"/>
        <v>17200</v>
      </c>
      <c r="D167" s="128">
        <f t="shared" si="35"/>
        <v>15049</v>
      </c>
      <c r="E167" s="128">
        <f t="shared" si="36"/>
        <v>3500</v>
      </c>
      <c r="F167" s="128">
        <f t="shared" si="37"/>
        <v>10100</v>
      </c>
      <c r="G167" s="128">
        <f t="shared" si="38"/>
        <v>0</v>
      </c>
      <c r="H167" s="128">
        <f t="shared" si="39"/>
        <v>3535</v>
      </c>
      <c r="I167" s="128">
        <f t="shared" si="40"/>
        <v>49384</v>
      </c>
      <c r="J167" s="123"/>
      <c r="K167" s="123"/>
      <c r="L167" s="123"/>
      <c r="M167" s="123"/>
      <c r="N167" s="123"/>
      <c r="O167" s="123"/>
      <c r="P167" s="123"/>
      <c r="Q167" s="123"/>
      <c r="R167" s="123"/>
    </row>
    <row r="168" spans="1:18" x14ac:dyDescent="0.25">
      <c r="A168" s="123"/>
      <c r="B168" s="127" t="str">
        <f t="shared" si="33"/>
        <v>A-367</v>
      </c>
      <c r="C168" s="128">
        <f t="shared" si="34"/>
        <v>13000</v>
      </c>
      <c r="D168" s="128">
        <f t="shared" si="35"/>
        <v>11524.5</v>
      </c>
      <c r="E168" s="128">
        <f t="shared" si="36"/>
        <v>1500</v>
      </c>
      <c r="F168" s="128">
        <f t="shared" si="37"/>
        <v>8585</v>
      </c>
      <c r="G168" s="128">
        <f t="shared" si="38"/>
        <v>0</v>
      </c>
      <c r="H168" s="128">
        <f t="shared" si="39"/>
        <v>3540.05</v>
      </c>
      <c r="I168" s="128">
        <f t="shared" si="40"/>
        <v>38149.550000000003</v>
      </c>
      <c r="J168" s="123"/>
      <c r="K168" s="123"/>
      <c r="L168" s="123"/>
      <c r="M168" s="123"/>
      <c r="N168" s="123"/>
      <c r="O168" s="123"/>
      <c r="P168" s="123"/>
      <c r="Q168" s="123"/>
      <c r="R168" s="123"/>
    </row>
    <row r="169" spans="1:18" x14ac:dyDescent="0.25">
      <c r="A169" s="123"/>
      <c r="B169" s="127" t="str">
        <f t="shared" si="33"/>
        <v>A-494</v>
      </c>
      <c r="C169" s="128">
        <f t="shared" si="34"/>
        <v>15600</v>
      </c>
      <c r="D169" s="128">
        <f t="shared" si="35"/>
        <v>12686</v>
      </c>
      <c r="E169" s="128">
        <f t="shared" si="36"/>
        <v>3000</v>
      </c>
      <c r="F169" s="128">
        <f t="shared" si="37"/>
        <v>8585</v>
      </c>
      <c r="G169" s="128">
        <f t="shared" si="38"/>
        <v>0</v>
      </c>
      <c r="H169" s="128">
        <f t="shared" si="39"/>
        <v>3548.1299999999997</v>
      </c>
      <c r="I169" s="128">
        <f t="shared" si="40"/>
        <v>43419.13</v>
      </c>
      <c r="J169" s="123"/>
      <c r="K169" s="123"/>
      <c r="L169" s="123"/>
      <c r="M169" s="123"/>
      <c r="N169" s="123"/>
      <c r="O169" s="123"/>
      <c r="P169" s="123"/>
      <c r="Q169" s="123"/>
      <c r="R169" s="123"/>
    </row>
    <row r="170" spans="1:18" x14ac:dyDescent="0.25">
      <c r="A170" s="123"/>
      <c r="B170" s="127" t="str">
        <f t="shared" si="33"/>
        <v>A-278</v>
      </c>
      <c r="C170" s="128">
        <f t="shared" si="34"/>
        <v>21500</v>
      </c>
      <c r="D170" s="128">
        <f t="shared" si="35"/>
        <v>20907</v>
      </c>
      <c r="E170" s="128">
        <f t="shared" si="36"/>
        <v>2500</v>
      </c>
      <c r="F170" s="128">
        <f t="shared" si="37"/>
        <v>6060</v>
      </c>
      <c r="G170" s="128">
        <f t="shared" si="38"/>
        <v>0</v>
      </c>
      <c r="H170" s="128">
        <f t="shared" si="39"/>
        <v>3535</v>
      </c>
      <c r="I170" s="128">
        <f t="shared" si="40"/>
        <v>54502</v>
      </c>
      <c r="J170" s="123"/>
      <c r="K170" s="123"/>
      <c r="L170" s="123"/>
      <c r="M170" s="123"/>
      <c r="N170" s="123"/>
      <c r="O170" s="123"/>
      <c r="P170" s="123"/>
      <c r="Q170" s="123"/>
      <c r="R170" s="123"/>
    </row>
    <row r="171" spans="1:18" x14ac:dyDescent="0.25">
      <c r="A171" s="123"/>
      <c r="B171" s="127" t="str">
        <f t="shared" si="33"/>
        <v>A-38</v>
      </c>
      <c r="C171" s="128">
        <f t="shared" si="34"/>
        <v>14000</v>
      </c>
      <c r="D171" s="128">
        <f t="shared" si="35"/>
        <v>20705</v>
      </c>
      <c r="E171" s="128">
        <f t="shared" si="36"/>
        <v>4000</v>
      </c>
      <c r="F171" s="128">
        <f t="shared" si="37"/>
        <v>10100</v>
      </c>
      <c r="G171" s="128">
        <f t="shared" si="38"/>
        <v>0</v>
      </c>
      <c r="H171" s="128">
        <f t="shared" si="39"/>
        <v>4040</v>
      </c>
      <c r="I171" s="128">
        <f t="shared" si="40"/>
        <v>52845</v>
      </c>
      <c r="J171" s="123"/>
      <c r="K171" s="123"/>
      <c r="L171" s="123"/>
      <c r="M171" s="123"/>
      <c r="N171" s="123"/>
      <c r="O171" s="123"/>
      <c r="P171" s="123"/>
      <c r="Q171" s="123"/>
      <c r="R171" s="123"/>
    </row>
    <row r="172" spans="1:18" x14ac:dyDescent="0.25">
      <c r="A172" s="123"/>
      <c r="B172" s="127" t="str">
        <f t="shared" si="33"/>
        <v>A-93</v>
      </c>
      <c r="C172" s="128">
        <f t="shared" si="34"/>
        <v>11800</v>
      </c>
      <c r="D172" s="128">
        <f t="shared" si="35"/>
        <v>7431.58</v>
      </c>
      <c r="E172" s="128">
        <f t="shared" si="36"/>
        <v>5000</v>
      </c>
      <c r="F172" s="128">
        <f t="shared" si="37"/>
        <v>6060</v>
      </c>
      <c r="G172" s="128">
        <f t="shared" si="38"/>
        <v>476.72</v>
      </c>
      <c r="H172" s="128">
        <f t="shared" si="39"/>
        <v>3030</v>
      </c>
      <c r="I172" s="128">
        <f t="shared" si="40"/>
        <v>33798.300000000003</v>
      </c>
      <c r="J172" s="123"/>
      <c r="K172" s="123"/>
      <c r="L172" s="123"/>
      <c r="M172" s="123"/>
      <c r="N172" s="123"/>
      <c r="O172" s="123"/>
      <c r="P172" s="123"/>
      <c r="Q172" s="123"/>
      <c r="R172" s="123"/>
    </row>
    <row r="173" spans="1:18" s="130" customFormat="1" x14ac:dyDescent="0.25">
      <c r="A173" s="124"/>
      <c r="B173" s="129" t="s">
        <v>105</v>
      </c>
      <c r="C173" s="126">
        <f t="shared" ref="C173:I173" si="41">SUM(C154:C171)</f>
        <v>284750</v>
      </c>
      <c r="D173" s="126">
        <f t="shared" si="41"/>
        <v>336010.02</v>
      </c>
      <c r="E173" s="126">
        <f t="shared" si="41"/>
        <v>108800</v>
      </c>
      <c r="F173" s="126">
        <f t="shared" si="41"/>
        <v>203515</v>
      </c>
      <c r="G173" s="126">
        <f t="shared" si="41"/>
        <v>6872.0400000000009</v>
      </c>
      <c r="H173" s="126">
        <f t="shared" si="41"/>
        <v>19219.29</v>
      </c>
      <c r="I173" s="126">
        <f t="shared" si="41"/>
        <v>959166.35</v>
      </c>
      <c r="J173" s="124"/>
      <c r="K173" s="124"/>
      <c r="L173" s="124"/>
      <c r="M173" s="124"/>
      <c r="N173" s="124"/>
      <c r="O173" s="124"/>
      <c r="P173" s="124"/>
      <c r="Q173" s="124"/>
      <c r="R173" s="124"/>
    </row>
    <row r="174" spans="1:18" x14ac:dyDescent="0.25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</row>
    <row r="175" spans="1:18" x14ac:dyDescent="0.25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</row>
    <row r="176" spans="1:18" x14ac:dyDescent="0.25">
      <c r="B176" s="168" t="s">
        <v>108</v>
      </c>
      <c r="C176" s="168"/>
      <c r="D176" s="168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</row>
    <row r="177" spans="2:18" x14ac:dyDescent="0.25">
      <c r="B177" s="126" t="s">
        <v>99</v>
      </c>
      <c r="C177" s="126" t="s">
        <v>1</v>
      </c>
      <c r="D177" s="126" t="s">
        <v>2</v>
      </c>
      <c r="E177" s="126" t="s">
        <v>3</v>
      </c>
      <c r="F177" s="126" t="s">
        <v>4</v>
      </c>
      <c r="G177" s="126" t="s">
        <v>5</v>
      </c>
      <c r="H177" s="126" t="s">
        <v>6</v>
      </c>
      <c r="I177" s="126" t="s">
        <v>7</v>
      </c>
      <c r="J177" s="131" t="s">
        <v>8</v>
      </c>
      <c r="K177" s="126" t="s">
        <v>9</v>
      </c>
      <c r="L177" s="126" t="s">
        <v>10</v>
      </c>
      <c r="M177" s="126" t="s">
        <v>11</v>
      </c>
      <c r="N177" s="126" t="s">
        <v>12</v>
      </c>
      <c r="O177" s="126" t="s">
        <v>105</v>
      </c>
      <c r="P177" s="123"/>
      <c r="Q177" s="123"/>
      <c r="R177" s="123"/>
    </row>
    <row r="178" spans="2:18" x14ac:dyDescent="0.25">
      <c r="B178" s="127" t="str">
        <f t="shared" ref="B178:B196" si="42">B154</f>
        <v>B-9</v>
      </c>
      <c r="C178" s="128">
        <f t="shared" ref="C178:C196" si="43">I6</f>
        <v>4096.72</v>
      </c>
      <c r="D178" s="128">
        <f t="shared" ref="D178:D196" si="44">R6</f>
        <v>6260</v>
      </c>
      <c r="E178" s="128">
        <f t="shared" ref="E178:E196" si="45">I31</f>
        <v>5230</v>
      </c>
      <c r="F178" s="128">
        <f t="shared" ref="F178:F196" si="46">R31</f>
        <v>5230</v>
      </c>
      <c r="G178" s="128">
        <f t="shared" ref="G178:G196" si="47">I56</f>
        <v>3220</v>
      </c>
      <c r="H178" s="128">
        <f t="shared" ref="H178:H196" si="48">R56</f>
        <v>6260</v>
      </c>
      <c r="I178" s="128">
        <f t="shared" ref="I178:I196" si="49">I81</f>
        <v>5230</v>
      </c>
      <c r="J178" s="128">
        <f t="shared" ref="J178:J196" si="50">R81</f>
        <v>6260</v>
      </c>
      <c r="K178" s="128">
        <f t="shared" ref="K178:K196" si="51">I105</f>
        <v>6939</v>
      </c>
      <c r="L178" s="128">
        <f t="shared" ref="L178:L196" si="52">R105</f>
        <v>3615</v>
      </c>
      <c r="M178" s="128">
        <f t="shared" ref="M178:M196" si="53">I129</f>
        <v>3230</v>
      </c>
      <c r="N178" s="128">
        <f t="shared" ref="N178:N196" si="54">R129</f>
        <v>5735</v>
      </c>
      <c r="O178" s="126">
        <f t="shared" ref="O178:O196" si="55">SUM(C178:N178)</f>
        <v>61305.72</v>
      </c>
      <c r="Q178" s="123"/>
      <c r="R178" s="123"/>
    </row>
    <row r="179" spans="2:18" x14ac:dyDescent="0.25">
      <c r="B179" s="127" t="str">
        <f t="shared" si="42"/>
        <v>B-65</v>
      </c>
      <c r="C179" s="128">
        <f t="shared" si="43"/>
        <v>5230</v>
      </c>
      <c r="D179" s="128">
        <f t="shared" si="44"/>
        <v>6260</v>
      </c>
      <c r="E179" s="128">
        <f t="shared" si="45"/>
        <v>2262.5</v>
      </c>
      <c r="F179" s="128">
        <f t="shared" si="46"/>
        <v>1909</v>
      </c>
      <c r="G179" s="128">
        <f t="shared" si="47"/>
        <v>6260</v>
      </c>
      <c r="H179" s="128">
        <f t="shared" si="48"/>
        <v>1909</v>
      </c>
      <c r="I179" s="128">
        <f t="shared" si="49"/>
        <v>5230</v>
      </c>
      <c r="J179" s="128">
        <f t="shared" si="50"/>
        <v>6260</v>
      </c>
      <c r="K179" s="128">
        <f t="shared" si="51"/>
        <v>5230</v>
      </c>
      <c r="L179" s="128">
        <f t="shared" si="52"/>
        <v>4220</v>
      </c>
      <c r="M179" s="128">
        <f t="shared" si="53"/>
        <v>2700</v>
      </c>
      <c r="N179" s="128">
        <f t="shared" si="54"/>
        <v>2262.5</v>
      </c>
      <c r="O179" s="126">
        <f t="shared" si="55"/>
        <v>49733</v>
      </c>
      <c r="P179" s="123"/>
      <c r="Q179" s="123"/>
      <c r="R179" s="123"/>
    </row>
    <row r="180" spans="2:18" x14ac:dyDescent="0.25">
      <c r="B180" s="127" t="str">
        <f t="shared" si="42"/>
        <v>B-357</v>
      </c>
      <c r="C180" s="128">
        <f t="shared" si="43"/>
        <v>4220</v>
      </c>
      <c r="D180" s="128">
        <f t="shared" si="44"/>
        <v>6260</v>
      </c>
      <c r="E180" s="128">
        <f t="shared" si="45"/>
        <v>6716.72</v>
      </c>
      <c r="F180" s="128">
        <f t="shared" si="46"/>
        <v>5230</v>
      </c>
      <c r="G180" s="128">
        <f t="shared" si="47"/>
        <v>4929</v>
      </c>
      <c r="H180" s="128">
        <f t="shared" si="48"/>
        <v>4240</v>
      </c>
      <c r="I180" s="128">
        <f t="shared" si="49"/>
        <v>6240</v>
      </c>
      <c r="J180" s="128">
        <f t="shared" si="50"/>
        <v>1909</v>
      </c>
      <c r="K180" s="128">
        <f t="shared" si="51"/>
        <v>5230</v>
      </c>
      <c r="L180" s="128">
        <f t="shared" si="52"/>
        <v>6260</v>
      </c>
      <c r="M180" s="128">
        <f t="shared" si="53"/>
        <v>3230</v>
      </c>
      <c r="N180" s="128">
        <f t="shared" si="54"/>
        <v>7797.5</v>
      </c>
      <c r="O180" s="126">
        <f t="shared" si="55"/>
        <v>62262.22</v>
      </c>
      <c r="P180" s="123"/>
      <c r="Q180" s="123"/>
      <c r="R180" s="123"/>
    </row>
    <row r="181" spans="2:18" x14ac:dyDescent="0.25">
      <c r="B181" s="127" t="str">
        <f t="shared" si="42"/>
        <v>B-7</v>
      </c>
      <c r="C181" s="128">
        <f t="shared" si="43"/>
        <v>5230</v>
      </c>
      <c r="D181" s="128">
        <f t="shared" si="44"/>
        <v>4200</v>
      </c>
      <c r="E181" s="128">
        <f t="shared" si="45"/>
        <v>4610.8200000000006</v>
      </c>
      <c r="F181" s="128">
        <f t="shared" si="46"/>
        <v>4134.1000000000004</v>
      </c>
      <c r="G181" s="128">
        <f t="shared" si="47"/>
        <v>4240</v>
      </c>
      <c r="H181" s="128">
        <f t="shared" si="48"/>
        <v>4796.7299999999996</v>
      </c>
      <c r="I181" s="128">
        <f t="shared" si="49"/>
        <v>4725</v>
      </c>
      <c r="J181" s="128">
        <f t="shared" si="50"/>
        <v>3220</v>
      </c>
      <c r="K181" s="128">
        <f t="shared" si="51"/>
        <v>4725</v>
      </c>
      <c r="L181" s="128">
        <f t="shared" si="52"/>
        <v>9785</v>
      </c>
      <c r="M181" s="128">
        <f t="shared" si="53"/>
        <v>3725</v>
      </c>
      <c r="N181" s="128">
        <f t="shared" si="54"/>
        <v>4725</v>
      </c>
      <c r="O181" s="126">
        <f t="shared" si="55"/>
        <v>58116.649999999994</v>
      </c>
      <c r="P181" s="123"/>
      <c r="Q181" s="123"/>
      <c r="R181" s="123"/>
    </row>
    <row r="182" spans="2:18" x14ac:dyDescent="0.25">
      <c r="B182" s="127" t="str">
        <f t="shared" si="42"/>
        <v>B-15</v>
      </c>
      <c r="C182" s="128">
        <f t="shared" si="43"/>
        <v>6745</v>
      </c>
      <c r="D182" s="128">
        <f t="shared" si="44"/>
        <v>3262.5</v>
      </c>
      <c r="E182" s="128">
        <f t="shared" si="45"/>
        <v>3220</v>
      </c>
      <c r="F182" s="128">
        <f t="shared" si="46"/>
        <v>5282.5</v>
      </c>
      <c r="G182" s="128">
        <f t="shared" si="47"/>
        <v>2784.23</v>
      </c>
      <c r="H182" s="128">
        <f t="shared" si="48"/>
        <v>4240</v>
      </c>
      <c r="I182" s="128">
        <f t="shared" si="49"/>
        <v>4725</v>
      </c>
      <c r="J182" s="128">
        <f t="shared" si="50"/>
        <v>3220</v>
      </c>
      <c r="K182" s="128">
        <f t="shared" si="51"/>
        <v>7292.5</v>
      </c>
      <c r="L182" s="128">
        <f t="shared" si="52"/>
        <v>2710.1</v>
      </c>
      <c r="M182" s="128">
        <f t="shared" si="53"/>
        <v>10342.5</v>
      </c>
      <c r="N182" s="128">
        <f t="shared" si="54"/>
        <v>3220</v>
      </c>
      <c r="O182" s="126">
        <f t="shared" si="55"/>
        <v>57044.329999999994</v>
      </c>
      <c r="P182" s="123"/>
      <c r="Q182" s="123"/>
      <c r="R182" s="123"/>
    </row>
    <row r="183" spans="2:18" x14ac:dyDescent="0.25">
      <c r="B183" s="127" t="str">
        <f t="shared" si="42"/>
        <v>B-541</v>
      </c>
      <c r="C183" s="128">
        <f t="shared" si="43"/>
        <v>5282.5</v>
      </c>
      <c r="D183" s="128">
        <f t="shared" si="44"/>
        <v>4200</v>
      </c>
      <c r="E183" s="128">
        <f t="shared" si="45"/>
        <v>5230</v>
      </c>
      <c r="F183" s="128">
        <f t="shared" si="46"/>
        <v>5230</v>
      </c>
      <c r="G183" s="128">
        <f t="shared" si="47"/>
        <v>3220</v>
      </c>
      <c r="H183" s="128">
        <f t="shared" si="48"/>
        <v>6260</v>
      </c>
      <c r="I183" s="128">
        <f t="shared" si="49"/>
        <v>5230</v>
      </c>
      <c r="J183" s="128">
        <f t="shared" si="50"/>
        <v>1909</v>
      </c>
      <c r="K183" s="128">
        <f t="shared" si="51"/>
        <v>5230</v>
      </c>
      <c r="L183" s="128">
        <f t="shared" si="52"/>
        <v>2262.5</v>
      </c>
      <c r="M183" s="128">
        <f t="shared" si="53"/>
        <v>2200</v>
      </c>
      <c r="N183" s="128">
        <f t="shared" si="54"/>
        <v>6260</v>
      </c>
      <c r="O183" s="126">
        <f t="shared" si="55"/>
        <v>52514</v>
      </c>
      <c r="P183" s="123"/>
      <c r="Q183" s="123"/>
      <c r="R183" s="123"/>
    </row>
    <row r="184" spans="2:18" x14ac:dyDescent="0.25">
      <c r="B184" s="127" t="str">
        <f t="shared" si="42"/>
        <v>B-479</v>
      </c>
      <c r="C184" s="128">
        <f t="shared" si="43"/>
        <v>5230</v>
      </c>
      <c r="D184" s="128">
        <f t="shared" si="44"/>
        <v>3762.5</v>
      </c>
      <c r="E184" s="128">
        <f t="shared" si="45"/>
        <v>4200</v>
      </c>
      <c r="F184" s="128">
        <f t="shared" si="46"/>
        <v>2200</v>
      </c>
      <c r="G184" s="128">
        <f t="shared" si="47"/>
        <v>6260</v>
      </c>
      <c r="H184" s="128">
        <f t="shared" si="48"/>
        <v>1909</v>
      </c>
      <c r="I184" s="128">
        <f t="shared" si="49"/>
        <v>5230</v>
      </c>
      <c r="J184" s="128">
        <f t="shared" si="50"/>
        <v>6260</v>
      </c>
      <c r="K184" s="128">
        <f t="shared" si="51"/>
        <v>7797.5</v>
      </c>
      <c r="L184" s="128">
        <f t="shared" si="52"/>
        <v>1909</v>
      </c>
      <c r="M184" s="128">
        <f t="shared" si="53"/>
        <v>5250</v>
      </c>
      <c r="N184" s="128">
        <f t="shared" si="54"/>
        <v>3208</v>
      </c>
      <c r="O184" s="126">
        <f t="shared" si="55"/>
        <v>53216</v>
      </c>
      <c r="P184" s="123"/>
      <c r="Q184" s="123"/>
      <c r="R184" s="123"/>
    </row>
    <row r="185" spans="2:18" x14ac:dyDescent="0.25">
      <c r="B185" s="127" t="str">
        <f t="shared" si="42"/>
        <v>B-382</v>
      </c>
      <c r="C185" s="128">
        <f t="shared" si="43"/>
        <v>2712</v>
      </c>
      <c r="D185" s="128">
        <f t="shared" si="44"/>
        <v>6260</v>
      </c>
      <c r="E185" s="128">
        <f t="shared" si="45"/>
        <v>3200</v>
      </c>
      <c r="F185" s="128">
        <f t="shared" si="46"/>
        <v>4200</v>
      </c>
      <c r="G185" s="128">
        <f t="shared" si="47"/>
        <v>2262.5</v>
      </c>
      <c r="H185" s="128">
        <f t="shared" si="48"/>
        <v>2176.7200000000003</v>
      </c>
      <c r="I185" s="128">
        <f t="shared" si="49"/>
        <v>2712</v>
      </c>
      <c r="J185" s="128">
        <f t="shared" si="50"/>
        <v>2262.5</v>
      </c>
      <c r="K185" s="128">
        <f t="shared" si="51"/>
        <v>4421</v>
      </c>
      <c r="L185" s="128">
        <f t="shared" si="52"/>
        <v>8824.6</v>
      </c>
      <c r="M185" s="128">
        <f t="shared" si="53"/>
        <v>2300</v>
      </c>
      <c r="N185" s="128">
        <f t="shared" si="54"/>
        <v>4200</v>
      </c>
      <c r="O185" s="126">
        <f t="shared" si="55"/>
        <v>45531.32</v>
      </c>
      <c r="P185" s="123"/>
      <c r="Q185" s="123"/>
      <c r="R185" s="123"/>
    </row>
    <row r="186" spans="2:18" x14ac:dyDescent="0.25">
      <c r="B186" s="127" t="str">
        <f t="shared" si="42"/>
        <v>A-37</v>
      </c>
      <c r="C186" s="128">
        <f t="shared" si="43"/>
        <v>4909</v>
      </c>
      <c r="D186" s="128">
        <f t="shared" si="44"/>
        <v>1701.01</v>
      </c>
      <c r="E186" s="128">
        <f t="shared" si="45"/>
        <v>2712</v>
      </c>
      <c r="F186" s="128">
        <f t="shared" si="46"/>
        <v>4775.51</v>
      </c>
      <c r="G186" s="128">
        <f t="shared" si="47"/>
        <v>5250</v>
      </c>
      <c r="H186" s="128">
        <f t="shared" si="48"/>
        <v>3765.51</v>
      </c>
      <c r="I186" s="128">
        <f t="shared" si="49"/>
        <v>1700</v>
      </c>
      <c r="J186" s="128">
        <f t="shared" si="50"/>
        <v>2001.01</v>
      </c>
      <c r="K186" s="128">
        <f t="shared" si="51"/>
        <v>4240</v>
      </c>
      <c r="L186" s="128">
        <f t="shared" si="52"/>
        <v>2262.5</v>
      </c>
      <c r="M186" s="128">
        <f t="shared" si="53"/>
        <v>4203.72</v>
      </c>
      <c r="N186" s="128">
        <f t="shared" si="54"/>
        <v>5474.51</v>
      </c>
      <c r="O186" s="126">
        <f t="shared" si="55"/>
        <v>42994.77</v>
      </c>
      <c r="P186" s="123"/>
      <c r="Q186" s="123"/>
      <c r="R186" s="123"/>
    </row>
    <row r="187" spans="2:18" x14ac:dyDescent="0.25">
      <c r="B187" s="127" t="str">
        <f t="shared" si="42"/>
        <v>Q-67</v>
      </c>
      <c r="C187" s="128">
        <f t="shared" si="43"/>
        <v>10411.58</v>
      </c>
      <c r="D187" s="128">
        <f t="shared" si="44"/>
        <v>2700</v>
      </c>
      <c r="E187" s="128">
        <f t="shared" si="45"/>
        <v>3720</v>
      </c>
      <c r="F187" s="128">
        <f t="shared" si="46"/>
        <v>2700</v>
      </c>
      <c r="G187" s="128">
        <f t="shared" si="47"/>
        <v>1909</v>
      </c>
      <c r="H187" s="128">
        <f t="shared" si="48"/>
        <v>5250</v>
      </c>
      <c r="I187" s="128">
        <f t="shared" si="49"/>
        <v>2700</v>
      </c>
      <c r="J187" s="128">
        <f t="shared" si="50"/>
        <v>8745</v>
      </c>
      <c r="K187" s="128">
        <f t="shared" si="51"/>
        <v>3409</v>
      </c>
      <c r="L187" s="128">
        <f t="shared" si="52"/>
        <v>6411.58</v>
      </c>
      <c r="M187" s="128">
        <f t="shared" si="53"/>
        <v>2700</v>
      </c>
      <c r="N187" s="128">
        <f t="shared" si="54"/>
        <v>5250</v>
      </c>
      <c r="O187" s="126">
        <f t="shared" si="55"/>
        <v>55906.16</v>
      </c>
      <c r="P187" s="123"/>
      <c r="Q187" s="123"/>
      <c r="R187" s="123"/>
    </row>
    <row r="188" spans="2:18" x14ac:dyDescent="0.25">
      <c r="B188" s="127" t="str">
        <f t="shared" si="42"/>
        <v>Q-23</v>
      </c>
      <c r="C188" s="128">
        <f t="shared" si="43"/>
        <v>8745</v>
      </c>
      <c r="D188" s="128">
        <f t="shared" si="44"/>
        <v>2220</v>
      </c>
      <c r="E188" s="128">
        <f t="shared" si="45"/>
        <v>5250</v>
      </c>
      <c r="F188" s="128">
        <f t="shared" si="46"/>
        <v>2700</v>
      </c>
      <c r="G188" s="128">
        <f t="shared" si="47"/>
        <v>3200</v>
      </c>
      <c r="H188" s="128">
        <f t="shared" si="48"/>
        <v>3200</v>
      </c>
      <c r="I188" s="128">
        <f t="shared" si="49"/>
        <v>8745</v>
      </c>
      <c r="J188" s="128">
        <f t="shared" si="50"/>
        <v>2676.7200000000003</v>
      </c>
      <c r="K188" s="128">
        <f t="shared" si="51"/>
        <v>8745</v>
      </c>
      <c r="L188" s="128">
        <f t="shared" si="52"/>
        <v>8745</v>
      </c>
      <c r="M188" s="128">
        <f t="shared" si="53"/>
        <v>7230</v>
      </c>
      <c r="N188" s="128">
        <f t="shared" si="54"/>
        <v>2700</v>
      </c>
      <c r="O188" s="126">
        <f t="shared" si="55"/>
        <v>64156.72</v>
      </c>
      <c r="P188" s="123"/>
      <c r="Q188" s="123"/>
      <c r="R188" s="123"/>
    </row>
    <row r="189" spans="2:18" x14ac:dyDescent="0.25">
      <c r="B189" s="127" t="str">
        <f t="shared" si="42"/>
        <v>Q-98</v>
      </c>
      <c r="C189" s="128">
        <f t="shared" si="43"/>
        <v>2700</v>
      </c>
      <c r="D189" s="128">
        <f t="shared" si="44"/>
        <v>8553</v>
      </c>
      <c r="E189" s="128">
        <f t="shared" si="45"/>
        <v>6450</v>
      </c>
      <c r="F189" s="128">
        <f t="shared" si="46"/>
        <v>5535</v>
      </c>
      <c r="G189" s="128">
        <f t="shared" si="47"/>
        <v>7745</v>
      </c>
      <c r="H189" s="128">
        <f t="shared" si="48"/>
        <v>3200</v>
      </c>
      <c r="I189" s="128">
        <f t="shared" si="49"/>
        <v>2700</v>
      </c>
      <c r="J189" s="128">
        <f t="shared" si="50"/>
        <v>5725</v>
      </c>
      <c r="K189" s="128">
        <f t="shared" si="51"/>
        <v>2700</v>
      </c>
      <c r="L189" s="128">
        <f t="shared" si="52"/>
        <v>6126.72</v>
      </c>
      <c r="M189" s="128">
        <f t="shared" si="53"/>
        <v>4745</v>
      </c>
      <c r="N189" s="128">
        <f t="shared" si="54"/>
        <v>7745</v>
      </c>
      <c r="O189" s="126">
        <f t="shared" si="55"/>
        <v>63924.72</v>
      </c>
      <c r="P189" s="123"/>
      <c r="Q189" s="123"/>
      <c r="R189" s="123"/>
    </row>
    <row r="190" spans="2:18" x14ac:dyDescent="0.25">
      <c r="B190" s="127" t="str">
        <f t="shared" si="42"/>
        <v>Q-664</v>
      </c>
      <c r="C190" s="128">
        <f t="shared" si="43"/>
        <v>2700</v>
      </c>
      <c r="D190" s="128">
        <f t="shared" si="44"/>
        <v>8746.01</v>
      </c>
      <c r="E190" s="128">
        <f t="shared" si="45"/>
        <v>5251.01</v>
      </c>
      <c r="F190" s="128">
        <f t="shared" si="46"/>
        <v>2701.01</v>
      </c>
      <c r="G190" s="128">
        <f t="shared" si="47"/>
        <v>8745</v>
      </c>
      <c r="H190" s="128">
        <f t="shared" si="48"/>
        <v>2701.01</v>
      </c>
      <c r="I190" s="128">
        <f t="shared" si="49"/>
        <v>2700</v>
      </c>
      <c r="J190" s="128">
        <f t="shared" si="50"/>
        <v>2726.01</v>
      </c>
      <c r="K190" s="128">
        <f t="shared" si="51"/>
        <v>2700</v>
      </c>
      <c r="L190" s="128">
        <f t="shared" si="52"/>
        <v>1700</v>
      </c>
      <c r="M190" s="128">
        <f t="shared" si="53"/>
        <v>4745</v>
      </c>
      <c r="N190" s="128">
        <f t="shared" si="54"/>
        <v>8746.01</v>
      </c>
      <c r="O190" s="126">
        <f t="shared" si="55"/>
        <v>54161.060000000005</v>
      </c>
      <c r="P190" s="123"/>
      <c r="Q190" s="123"/>
      <c r="R190" s="123"/>
    </row>
    <row r="191" spans="2:18" x14ac:dyDescent="0.25">
      <c r="B191" s="127" t="str">
        <f t="shared" si="42"/>
        <v>A-6</v>
      </c>
      <c r="C191" s="128">
        <f t="shared" si="43"/>
        <v>5130</v>
      </c>
      <c r="D191" s="128">
        <f t="shared" si="44"/>
        <v>1700</v>
      </c>
      <c r="E191" s="128">
        <f t="shared" si="45"/>
        <v>3764.5</v>
      </c>
      <c r="F191" s="128">
        <f t="shared" si="46"/>
        <v>8814.5</v>
      </c>
      <c r="G191" s="128">
        <f t="shared" si="47"/>
        <v>3015</v>
      </c>
      <c r="H191" s="128">
        <f t="shared" si="48"/>
        <v>1909</v>
      </c>
      <c r="I191" s="128">
        <f t="shared" si="49"/>
        <v>3764.5</v>
      </c>
      <c r="J191" s="128">
        <f t="shared" si="50"/>
        <v>2705</v>
      </c>
      <c r="K191" s="128">
        <f t="shared" si="51"/>
        <v>8814.5</v>
      </c>
      <c r="L191" s="128">
        <f t="shared" si="52"/>
        <v>1308</v>
      </c>
      <c r="M191" s="128">
        <f t="shared" si="53"/>
        <v>4694.5</v>
      </c>
      <c r="N191" s="128">
        <f t="shared" si="54"/>
        <v>3764.5</v>
      </c>
      <c r="O191" s="126">
        <f t="shared" si="55"/>
        <v>49384</v>
      </c>
      <c r="P191" s="123"/>
      <c r="Q191" s="123"/>
      <c r="R191" s="123"/>
    </row>
    <row r="192" spans="2:18" x14ac:dyDescent="0.25">
      <c r="B192" s="127" t="str">
        <f t="shared" si="42"/>
        <v>A-367</v>
      </c>
      <c r="C192" s="128">
        <f t="shared" si="43"/>
        <v>1700</v>
      </c>
      <c r="D192" s="128">
        <f t="shared" si="44"/>
        <v>4774.5</v>
      </c>
      <c r="E192" s="128">
        <f t="shared" si="45"/>
        <v>1700</v>
      </c>
      <c r="F192" s="128">
        <f t="shared" si="46"/>
        <v>200</v>
      </c>
      <c r="G192" s="128">
        <f t="shared" si="47"/>
        <v>4745</v>
      </c>
      <c r="H192" s="128">
        <f t="shared" si="48"/>
        <v>3765.51</v>
      </c>
      <c r="I192" s="128">
        <f t="shared" si="49"/>
        <v>1700</v>
      </c>
      <c r="J192" s="128">
        <f t="shared" si="50"/>
        <v>5027.01</v>
      </c>
      <c r="K192" s="128">
        <f t="shared" si="51"/>
        <v>1200</v>
      </c>
      <c r="L192" s="128">
        <f t="shared" si="52"/>
        <v>3765.51</v>
      </c>
      <c r="M192" s="128">
        <f t="shared" si="53"/>
        <v>5331.01</v>
      </c>
      <c r="N192" s="128">
        <f t="shared" si="54"/>
        <v>4241.01</v>
      </c>
      <c r="O192" s="126">
        <f t="shared" si="55"/>
        <v>38149.55000000001</v>
      </c>
      <c r="P192" s="123"/>
      <c r="Q192" s="123"/>
      <c r="R192" s="123"/>
    </row>
    <row r="193" spans="2:20" x14ac:dyDescent="0.25">
      <c r="B193" s="127" t="str">
        <f t="shared" si="42"/>
        <v>A-494</v>
      </c>
      <c r="C193" s="128">
        <f t="shared" si="43"/>
        <v>4212</v>
      </c>
      <c r="D193" s="128">
        <f t="shared" si="44"/>
        <v>1501.01</v>
      </c>
      <c r="E193" s="128">
        <f t="shared" si="45"/>
        <v>3401.01</v>
      </c>
      <c r="F193" s="128">
        <f t="shared" si="46"/>
        <v>3365.51</v>
      </c>
      <c r="G193" s="128">
        <f t="shared" si="47"/>
        <v>6954</v>
      </c>
      <c r="H193" s="128">
        <f t="shared" si="48"/>
        <v>1964.52</v>
      </c>
      <c r="I193" s="128">
        <f t="shared" si="49"/>
        <v>3400</v>
      </c>
      <c r="J193" s="128">
        <f t="shared" si="50"/>
        <v>2416.02</v>
      </c>
      <c r="K193" s="128">
        <f t="shared" si="51"/>
        <v>2900</v>
      </c>
      <c r="L193" s="128">
        <f t="shared" si="52"/>
        <v>1202.02</v>
      </c>
      <c r="M193" s="128">
        <f t="shared" si="53"/>
        <v>4696.5200000000004</v>
      </c>
      <c r="N193" s="128">
        <f t="shared" si="54"/>
        <v>7406.52</v>
      </c>
      <c r="O193" s="126">
        <f t="shared" si="55"/>
        <v>43419.130000000005</v>
      </c>
      <c r="P193" s="123"/>
      <c r="Q193" s="123"/>
      <c r="R193" s="123"/>
    </row>
    <row r="194" spans="2:20" x14ac:dyDescent="0.25">
      <c r="B194" s="127" t="str">
        <f t="shared" si="42"/>
        <v>A-278</v>
      </c>
      <c r="C194" s="128">
        <f t="shared" si="43"/>
        <v>200</v>
      </c>
      <c r="D194" s="128">
        <f t="shared" si="44"/>
        <v>11160</v>
      </c>
      <c r="E194" s="128">
        <f t="shared" si="45"/>
        <v>200</v>
      </c>
      <c r="F194" s="128">
        <f t="shared" si="46"/>
        <v>200</v>
      </c>
      <c r="G194" s="128">
        <f t="shared" si="47"/>
        <v>200</v>
      </c>
      <c r="H194" s="128">
        <f t="shared" si="48"/>
        <v>10757</v>
      </c>
      <c r="I194" s="128">
        <f t="shared" si="49"/>
        <v>6260</v>
      </c>
      <c r="J194" s="128">
        <f t="shared" si="50"/>
        <v>7650</v>
      </c>
      <c r="K194" s="128">
        <f t="shared" si="51"/>
        <v>200</v>
      </c>
      <c r="L194" s="128">
        <f t="shared" si="52"/>
        <v>10245</v>
      </c>
      <c r="M194" s="128">
        <f t="shared" si="53"/>
        <v>4200</v>
      </c>
      <c r="N194" s="128">
        <f t="shared" si="54"/>
        <v>3230</v>
      </c>
      <c r="O194" s="126">
        <f t="shared" si="55"/>
        <v>54502</v>
      </c>
      <c r="P194" s="123"/>
      <c r="Q194" s="123"/>
      <c r="R194" s="123"/>
    </row>
    <row r="195" spans="2:20" x14ac:dyDescent="0.25">
      <c r="B195" s="127" t="str">
        <f t="shared" si="42"/>
        <v>A-38</v>
      </c>
      <c r="C195" s="128">
        <f t="shared" si="43"/>
        <v>2315</v>
      </c>
      <c r="D195" s="128">
        <f t="shared" si="44"/>
        <v>5250</v>
      </c>
      <c r="E195" s="128">
        <f t="shared" si="45"/>
        <v>5735</v>
      </c>
      <c r="F195" s="128">
        <f t="shared" si="46"/>
        <v>5230</v>
      </c>
      <c r="G195" s="128">
        <f t="shared" si="47"/>
        <v>3220</v>
      </c>
      <c r="H195" s="128">
        <f t="shared" si="48"/>
        <v>3205</v>
      </c>
      <c r="I195" s="128">
        <f t="shared" si="49"/>
        <v>5230</v>
      </c>
      <c r="J195" s="128">
        <f t="shared" si="50"/>
        <v>5250</v>
      </c>
      <c r="K195" s="128">
        <f t="shared" si="51"/>
        <v>4220</v>
      </c>
      <c r="L195" s="128">
        <f t="shared" si="52"/>
        <v>1700</v>
      </c>
      <c r="M195" s="128">
        <f t="shared" si="53"/>
        <v>3230</v>
      </c>
      <c r="N195" s="128">
        <f t="shared" si="54"/>
        <v>8260</v>
      </c>
      <c r="O195" s="126">
        <f t="shared" si="55"/>
        <v>52845</v>
      </c>
      <c r="P195" s="123"/>
      <c r="Q195" s="123"/>
      <c r="R195" s="123"/>
    </row>
    <row r="196" spans="2:20" x14ac:dyDescent="0.25">
      <c r="B196" s="127" t="str">
        <f t="shared" si="42"/>
        <v>A-93</v>
      </c>
      <c r="C196" s="128">
        <f t="shared" si="43"/>
        <v>1700</v>
      </c>
      <c r="D196" s="128">
        <f t="shared" si="44"/>
        <v>4378.58</v>
      </c>
      <c r="E196" s="128">
        <f t="shared" si="45"/>
        <v>1700</v>
      </c>
      <c r="F196" s="128">
        <f t="shared" si="46"/>
        <v>1200</v>
      </c>
      <c r="G196" s="128">
        <f t="shared" si="47"/>
        <v>5073.5</v>
      </c>
      <c r="H196" s="128">
        <f t="shared" si="48"/>
        <v>3230</v>
      </c>
      <c r="I196" s="128">
        <f t="shared" si="49"/>
        <v>1200</v>
      </c>
      <c r="J196" s="128">
        <f t="shared" si="50"/>
        <v>3364.5</v>
      </c>
      <c r="K196" s="128">
        <f t="shared" si="51"/>
        <v>1782.72</v>
      </c>
      <c r="L196" s="128">
        <f t="shared" si="52"/>
        <v>5439</v>
      </c>
      <c r="M196" s="128">
        <f t="shared" si="53"/>
        <v>1500</v>
      </c>
      <c r="N196" s="128">
        <f t="shared" si="54"/>
        <v>3230</v>
      </c>
      <c r="O196" s="126">
        <f t="shared" si="55"/>
        <v>33798.300000000003</v>
      </c>
      <c r="P196" s="123"/>
      <c r="Q196" s="123"/>
      <c r="R196" s="123"/>
    </row>
    <row r="197" spans="2:20" s="130" customFormat="1" x14ac:dyDescent="0.25">
      <c r="B197" s="129" t="s">
        <v>105</v>
      </c>
      <c r="C197" s="126">
        <f t="shared" ref="C197:O197" si="56">SUM(C178:C196)</f>
        <v>83468.800000000003</v>
      </c>
      <c r="D197" s="126">
        <f t="shared" si="56"/>
        <v>93149.11</v>
      </c>
      <c r="E197" s="126">
        <f t="shared" si="56"/>
        <v>74553.56</v>
      </c>
      <c r="F197" s="126">
        <f t="shared" si="56"/>
        <v>70837.13</v>
      </c>
      <c r="G197" s="126">
        <f t="shared" si="56"/>
        <v>83232.23</v>
      </c>
      <c r="H197" s="126">
        <f t="shared" si="56"/>
        <v>74739</v>
      </c>
      <c r="I197" s="126">
        <f t="shared" si="56"/>
        <v>79421.5</v>
      </c>
      <c r="J197" s="126">
        <f t="shared" si="56"/>
        <v>79586.77</v>
      </c>
      <c r="K197" s="126">
        <f t="shared" si="56"/>
        <v>87776.22</v>
      </c>
      <c r="L197" s="126">
        <f t="shared" si="56"/>
        <v>88491.53</v>
      </c>
      <c r="M197" s="126">
        <f t="shared" si="56"/>
        <v>80253.25</v>
      </c>
      <c r="N197" s="126">
        <f t="shared" si="56"/>
        <v>97455.55</v>
      </c>
      <c r="O197" s="126">
        <f t="shared" si="56"/>
        <v>992964.65000000014</v>
      </c>
      <c r="P197" s="124"/>
      <c r="Q197" s="124"/>
      <c r="R197" s="124"/>
    </row>
    <row r="198" spans="2:20" x14ac:dyDescent="0.25"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</row>
    <row r="199" spans="2:20" x14ac:dyDescent="0.25"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</row>
    <row r="200" spans="2:20" x14ac:dyDescent="0.25"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</row>
    <row r="201" spans="2:20" x14ac:dyDescent="0.25">
      <c r="B201" s="123"/>
      <c r="C201" s="123"/>
      <c r="D201" s="169" t="s">
        <v>109</v>
      </c>
      <c r="E201" s="169"/>
      <c r="F201" s="123"/>
      <c r="G201" s="123"/>
      <c r="H201" s="123"/>
      <c r="I201" s="123"/>
      <c r="J201" s="123"/>
      <c r="K201" s="169" t="s">
        <v>110</v>
      </c>
      <c r="L201" s="169"/>
      <c r="M201" s="123"/>
      <c r="N201" s="123"/>
      <c r="O201" s="123"/>
      <c r="P201" s="123"/>
      <c r="Q201" s="123"/>
      <c r="R201" s="123"/>
    </row>
    <row r="202" spans="2:20" x14ac:dyDescent="0.25"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</row>
    <row r="203" spans="2:20" x14ac:dyDescent="0.25"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</row>
    <row r="204" spans="2:20" x14ac:dyDescent="0.25">
      <c r="B204" s="123"/>
      <c r="C204" s="123"/>
      <c r="D204" s="132"/>
      <c r="E204" s="132"/>
      <c r="F204" s="123"/>
      <c r="G204" s="123"/>
      <c r="H204" s="123"/>
      <c r="I204" s="123"/>
      <c r="J204" s="123"/>
      <c r="K204" s="133"/>
      <c r="L204" s="133"/>
      <c r="M204" s="123"/>
      <c r="N204" s="123"/>
      <c r="O204" s="123"/>
      <c r="P204" s="123"/>
      <c r="Q204" s="123"/>
      <c r="R204" s="123"/>
    </row>
    <row r="205" spans="2:20" x14ac:dyDescent="0.25">
      <c r="B205" s="123"/>
      <c r="C205" s="123"/>
      <c r="D205" s="170" t="s">
        <v>115</v>
      </c>
      <c r="E205" s="170"/>
      <c r="F205" s="123"/>
      <c r="G205" s="123"/>
      <c r="H205" s="123"/>
      <c r="I205" s="123"/>
      <c r="J205" s="123"/>
      <c r="K205" s="170" t="s">
        <v>112</v>
      </c>
      <c r="L205" s="170"/>
      <c r="M205" s="123"/>
      <c r="N205" s="123"/>
      <c r="O205" s="123"/>
      <c r="P205" s="123"/>
      <c r="Q205" s="123"/>
      <c r="R205" s="123"/>
    </row>
    <row r="206" spans="2:20" x14ac:dyDescent="0.25"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</row>
    <row r="207" spans="2:20" x14ac:dyDescent="0.25"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</row>
    <row r="208" spans="2:20" x14ac:dyDescent="0.25">
      <c r="B208" s="123"/>
      <c r="C208" s="123"/>
      <c r="D208" s="134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6"/>
      <c r="T208" s="136"/>
    </row>
    <row r="209" spans="2:20" x14ac:dyDescent="0.25">
      <c r="B209" s="123"/>
      <c r="C209" s="123"/>
      <c r="D209" s="134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6"/>
      <c r="T209" s="136"/>
    </row>
    <row r="210" spans="2:20" x14ac:dyDescent="0.25">
      <c r="B210" s="123"/>
      <c r="C210" s="123"/>
      <c r="D210" s="134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6"/>
      <c r="T210" s="136"/>
    </row>
    <row r="211" spans="2:20" x14ac:dyDescent="0.25">
      <c r="B211" s="123"/>
      <c r="C211" s="123"/>
      <c r="D211" s="134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6"/>
      <c r="T211" s="136"/>
    </row>
    <row r="212" spans="2:20" x14ac:dyDescent="0.25">
      <c r="B212" s="123"/>
      <c r="C212" s="123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6"/>
      <c r="Q212" s="136"/>
      <c r="R212" s="136"/>
      <c r="S212" s="136"/>
      <c r="T212" s="136"/>
    </row>
    <row r="213" spans="2:20" x14ac:dyDescent="0.25">
      <c r="B213" s="123"/>
      <c r="C213" s="123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6"/>
      <c r="Q213" s="136"/>
      <c r="R213" s="136"/>
      <c r="S213" s="136"/>
      <c r="T213" s="136"/>
    </row>
    <row r="214" spans="2:20" x14ac:dyDescent="0.25"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</row>
    <row r="215" spans="2:20" x14ac:dyDescent="0.25"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</row>
    <row r="216" spans="2:20" x14ac:dyDescent="0.25"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</row>
    <row r="217" spans="2:20" x14ac:dyDescent="0.25"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</row>
    <row r="218" spans="2:20" x14ac:dyDescent="0.25"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</row>
    <row r="219" spans="2:20" x14ac:dyDescent="0.25"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</row>
  </sheetData>
  <sheetProtection selectLockedCells="1" selectUnlockedCells="1"/>
  <mergeCells count="6">
    <mergeCell ref="B152:D152"/>
    <mergeCell ref="B176:D176"/>
    <mergeCell ref="D201:E201"/>
    <mergeCell ref="K201:L201"/>
    <mergeCell ref="D205:E205"/>
    <mergeCell ref="K205:L205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IV222"/>
  <sheetViews>
    <sheetView zoomScale="80" zoomScaleNormal="80" workbookViewId="0">
      <selection activeCell="G206" sqref="G206:H206"/>
    </sheetView>
  </sheetViews>
  <sheetFormatPr baseColWidth="10" defaultColWidth="11.44140625" defaultRowHeight="13.2" x14ac:dyDescent="0.25"/>
  <cols>
    <col min="1" max="1" width="11.44140625" style="76" customWidth="1"/>
    <col min="2" max="2" width="13" style="76" customWidth="1"/>
    <col min="3" max="3" width="13.33203125" style="76" customWidth="1"/>
    <col min="4" max="4" width="17" style="76" customWidth="1"/>
    <col min="5" max="5" width="13.33203125" style="76" customWidth="1"/>
    <col min="6" max="6" width="11.5546875" style="76" customWidth="1"/>
    <col min="7" max="7" width="15.44140625" style="76" customWidth="1"/>
    <col min="8" max="8" width="13.6640625" style="76" customWidth="1"/>
    <col min="9" max="9" width="17" style="76" customWidth="1"/>
    <col min="10" max="10" width="12.6640625" style="76" bestFit="1" customWidth="1"/>
    <col min="11" max="11" width="14.109375" style="76" customWidth="1"/>
    <col min="12" max="12" width="11.44140625" style="76" customWidth="1"/>
    <col min="13" max="13" width="13.44140625" style="76" customWidth="1"/>
    <col min="14" max="14" width="12.6640625" style="76" customWidth="1"/>
    <col min="15" max="15" width="13.5546875" style="76" customWidth="1"/>
    <col min="16" max="16" width="13.33203125" style="76" customWidth="1"/>
    <col min="17" max="16384" width="11.44140625" style="76"/>
  </cols>
  <sheetData>
    <row r="2" spans="2:10" ht="15.6" x14ac:dyDescent="0.3">
      <c r="E2" s="119" t="s">
        <v>97</v>
      </c>
      <c r="F2" s="120" t="s">
        <v>113</v>
      </c>
    </row>
    <row r="3" spans="2:10" x14ac:dyDescent="0.25">
      <c r="B3" s="123"/>
      <c r="C3" s="123"/>
      <c r="D3" s="123"/>
      <c r="E3" s="123"/>
      <c r="F3" s="123"/>
      <c r="G3" s="123"/>
      <c r="H3" s="123"/>
      <c r="I3" s="123"/>
      <c r="J3" s="123"/>
    </row>
    <row r="4" spans="2:10" x14ac:dyDescent="0.25">
      <c r="B4" s="124"/>
      <c r="C4" s="125" t="s">
        <v>1</v>
      </c>
      <c r="D4" s="124"/>
      <c r="E4" s="124"/>
      <c r="F4" s="123"/>
      <c r="G4" s="124"/>
      <c r="H4" s="125" t="s">
        <v>2</v>
      </c>
      <c r="I4" s="124"/>
      <c r="J4" s="124"/>
    </row>
    <row r="5" spans="2:10" x14ac:dyDescent="0.25">
      <c r="B5" s="126" t="s">
        <v>99</v>
      </c>
      <c r="C5" s="126" t="s">
        <v>100</v>
      </c>
      <c r="D5" s="126" t="s">
        <v>101</v>
      </c>
      <c r="E5" s="126" t="s">
        <v>105</v>
      </c>
      <c r="F5" s="123"/>
      <c r="G5" s="126" t="s">
        <v>99</v>
      </c>
      <c r="H5" s="126" t="s">
        <v>100</v>
      </c>
      <c r="I5" s="126" t="s">
        <v>101</v>
      </c>
      <c r="J5" s="126" t="s">
        <v>105</v>
      </c>
    </row>
    <row r="6" spans="2:10" x14ac:dyDescent="0.25">
      <c r="B6" s="127" t="str">
        <f>'CONCENTRADO SIN M.O. Y UTILIDA'!B6</f>
        <v>B-9</v>
      </c>
      <c r="C6" s="128">
        <f>'CONCENTRADO CON MO + UTILIDAD'!C6</f>
        <v>1600</v>
      </c>
      <c r="D6" s="128">
        <f>SUM('CONCENTRADO CON MO + UTILIDAD'!D6:H6)</f>
        <v>2496.7200000000003</v>
      </c>
      <c r="E6" s="128">
        <f t="shared" ref="E6:E24" si="0">SUM(C6:D6)</f>
        <v>4096.72</v>
      </c>
      <c r="F6" s="123"/>
      <c r="G6" s="127" t="str">
        <f>'CONCENTRADO SIN M.O. Y UTILIDA'!K6</f>
        <v>B-9</v>
      </c>
      <c r="H6" s="128">
        <f>'CONCENTRADO CON MO + UTILIDAD'!L6</f>
        <v>200</v>
      </c>
      <c r="I6" s="128">
        <f>SUM('CONCENTRADO CON MO + UTILIDAD'!M6:Q6)</f>
        <v>6060</v>
      </c>
      <c r="J6" s="128">
        <f t="shared" ref="J6:J24" si="1">SUM(H6:I6)</f>
        <v>6260</v>
      </c>
    </row>
    <row r="7" spans="2:10" x14ac:dyDescent="0.25">
      <c r="B7" s="127" t="str">
        <f>'CONCENTRADO SIN M.O. Y UTILIDA'!B7</f>
        <v>B-65</v>
      </c>
      <c r="C7" s="128">
        <f>'CONCENTRADO CON MO + UTILIDAD'!C7</f>
        <v>2200</v>
      </c>
      <c r="D7" s="128">
        <f>SUM('CONCENTRADO CON MO + UTILIDAD'!D7:H7)</f>
        <v>3030</v>
      </c>
      <c r="E7" s="128">
        <f t="shared" si="0"/>
        <v>5230</v>
      </c>
      <c r="F7" s="123"/>
      <c r="G7" s="127" t="str">
        <f>'CONCENTRADO SIN M.O. Y UTILIDA'!K7</f>
        <v>B-65</v>
      </c>
      <c r="H7" s="128">
        <f>'CONCENTRADO CON MO + UTILIDAD'!L7</f>
        <v>200</v>
      </c>
      <c r="I7" s="128">
        <f>SUM('CONCENTRADO CON MO + UTILIDAD'!M7:Q7)</f>
        <v>6060</v>
      </c>
      <c r="J7" s="128">
        <f t="shared" si="1"/>
        <v>6260</v>
      </c>
    </row>
    <row r="8" spans="2:10" x14ac:dyDescent="0.25">
      <c r="B8" s="127" t="str">
        <f>'CONCENTRADO SIN M.O. Y UTILIDA'!B8</f>
        <v>B-357</v>
      </c>
      <c r="C8" s="128">
        <f>'CONCENTRADO CON MO + UTILIDAD'!C8</f>
        <v>1200</v>
      </c>
      <c r="D8" s="128">
        <f>SUM('CONCENTRADO CON MO + UTILIDAD'!D8:H8)</f>
        <v>3020</v>
      </c>
      <c r="E8" s="128">
        <f t="shared" si="0"/>
        <v>4220</v>
      </c>
      <c r="F8" s="123"/>
      <c r="G8" s="127" t="str">
        <f>'CONCENTRADO SIN M.O. Y UTILIDA'!K8</f>
        <v>B-357</v>
      </c>
      <c r="H8" s="128">
        <f>'CONCENTRADO CON MO + UTILIDAD'!L8</f>
        <v>200</v>
      </c>
      <c r="I8" s="128">
        <f>SUM('CONCENTRADO CON MO + UTILIDAD'!M8:Q8)</f>
        <v>6060</v>
      </c>
      <c r="J8" s="128">
        <f t="shared" si="1"/>
        <v>6260</v>
      </c>
    </row>
    <row r="9" spans="2:10" x14ac:dyDescent="0.25">
      <c r="B9" s="127" t="str">
        <f>'CONCENTRADO SIN M.O. Y UTILIDA'!B9</f>
        <v>B-7</v>
      </c>
      <c r="C9" s="128">
        <f>'CONCENTRADO CON MO + UTILIDAD'!C9</f>
        <v>2200</v>
      </c>
      <c r="D9" s="128">
        <f>SUM('CONCENTRADO CON MO + UTILIDAD'!D9:H9)</f>
        <v>3030</v>
      </c>
      <c r="E9" s="128">
        <f t="shared" si="0"/>
        <v>5230</v>
      </c>
      <c r="F9" s="123"/>
      <c r="G9" s="127" t="str">
        <f>'CONCENTRADO SIN M.O. Y UTILIDA'!K9</f>
        <v>B-7</v>
      </c>
      <c r="H9" s="128">
        <f>'CONCENTRADO CON MO + UTILIDAD'!L9</f>
        <v>200</v>
      </c>
      <c r="I9" s="128">
        <f>SUM('CONCENTRADO CON MO + UTILIDAD'!M9:Q9)</f>
        <v>4000</v>
      </c>
      <c r="J9" s="128">
        <f t="shared" si="1"/>
        <v>4200</v>
      </c>
    </row>
    <row r="10" spans="2:10" x14ac:dyDescent="0.25">
      <c r="B10" s="127" t="str">
        <f>'CONCENTRADO SIN M.O. Y UTILIDA'!B10</f>
        <v>B-15</v>
      </c>
      <c r="C10" s="128">
        <f>'CONCENTRADO CON MO + UTILIDAD'!C10</f>
        <v>2200</v>
      </c>
      <c r="D10" s="128">
        <f>SUM('CONCENTRADO CON MO + UTILIDAD'!D10:H10)</f>
        <v>4545</v>
      </c>
      <c r="E10" s="128">
        <f t="shared" si="0"/>
        <v>6745</v>
      </c>
      <c r="F10" s="123"/>
      <c r="G10" s="127" t="str">
        <f>'CONCENTRADO SIN M.O. Y UTILIDA'!K10</f>
        <v>B-15</v>
      </c>
      <c r="H10" s="128">
        <f>'CONCENTRADO CON MO + UTILIDAD'!L10</f>
        <v>1000</v>
      </c>
      <c r="I10" s="128">
        <f>SUM('CONCENTRADO CON MO + UTILIDAD'!M10:Q10)</f>
        <v>2262.5</v>
      </c>
      <c r="J10" s="128">
        <f t="shared" si="1"/>
        <v>3262.5</v>
      </c>
    </row>
    <row r="11" spans="2:10" x14ac:dyDescent="0.25">
      <c r="B11" s="127" t="str">
        <f>'CONCENTRADO SIN M.O. Y UTILIDA'!B11</f>
        <v>B-541</v>
      </c>
      <c r="C11" s="128">
        <f>'CONCENTRADO CON MO + UTILIDAD'!C11</f>
        <v>2000</v>
      </c>
      <c r="D11" s="128">
        <f>SUM('CONCENTRADO CON MO + UTILIDAD'!D11:H11)</f>
        <v>3282.5</v>
      </c>
      <c r="E11" s="128">
        <f t="shared" si="0"/>
        <v>5282.5</v>
      </c>
      <c r="F11" s="123"/>
      <c r="G11" s="127" t="str">
        <f>'CONCENTRADO SIN M.O. Y UTILIDA'!K11</f>
        <v>B-541</v>
      </c>
      <c r="H11" s="128">
        <f>'CONCENTRADO CON MO + UTILIDAD'!L11</f>
        <v>200</v>
      </c>
      <c r="I11" s="128">
        <f>SUM('CONCENTRADO CON MO + UTILIDAD'!M11:Q11)</f>
        <v>4000</v>
      </c>
      <c r="J11" s="128">
        <f t="shared" si="1"/>
        <v>4200</v>
      </c>
    </row>
    <row r="12" spans="2:10" x14ac:dyDescent="0.25">
      <c r="B12" s="127" t="str">
        <f>'CONCENTRADO SIN M.O. Y UTILIDA'!B12</f>
        <v>B-479</v>
      </c>
      <c r="C12" s="128">
        <f>'CONCENTRADO CON MO + UTILIDAD'!C12</f>
        <v>2200</v>
      </c>
      <c r="D12" s="128">
        <f>SUM('CONCENTRADO CON MO + UTILIDAD'!D12:H12)</f>
        <v>3030</v>
      </c>
      <c r="E12" s="128">
        <f t="shared" si="0"/>
        <v>5230</v>
      </c>
      <c r="F12" s="123"/>
      <c r="G12" s="127" t="str">
        <f>'CONCENTRADO SIN M.O. Y UTILIDA'!K12</f>
        <v>B-479</v>
      </c>
      <c r="H12" s="128">
        <f>'CONCENTRADO CON MO + UTILIDAD'!L12</f>
        <v>1000</v>
      </c>
      <c r="I12" s="128">
        <f>SUM('CONCENTRADO CON MO + UTILIDAD'!M12:Q12)</f>
        <v>2762.5</v>
      </c>
      <c r="J12" s="128">
        <f t="shared" si="1"/>
        <v>3762.5</v>
      </c>
    </row>
    <row r="13" spans="2:10" x14ac:dyDescent="0.25">
      <c r="B13" s="127" t="str">
        <f>'CONCENTRADO SIN M.O. Y UTILIDA'!B13</f>
        <v>B-382</v>
      </c>
      <c r="C13" s="128">
        <f>'CONCENTRADO CON MO + UTILIDAD'!C13</f>
        <v>1500</v>
      </c>
      <c r="D13" s="128">
        <f>SUM('CONCENTRADO CON MO + UTILIDAD'!D13:H13)</f>
        <v>1212</v>
      </c>
      <c r="E13" s="128">
        <f t="shared" si="0"/>
        <v>2712</v>
      </c>
      <c r="F13" s="123"/>
      <c r="G13" s="127" t="str">
        <f>'CONCENTRADO SIN M.O. Y UTILIDA'!K13</f>
        <v>B-382</v>
      </c>
      <c r="H13" s="128">
        <f>'CONCENTRADO CON MO + UTILIDAD'!L13</f>
        <v>200</v>
      </c>
      <c r="I13" s="128">
        <f>SUM('CONCENTRADO CON MO + UTILIDAD'!M13:Q13)</f>
        <v>6060</v>
      </c>
      <c r="J13" s="128">
        <f t="shared" si="1"/>
        <v>6260</v>
      </c>
    </row>
    <row r="14" spans="2:10" x14ac:dyDescent="0.25">
      <c r="B14" s="127" t="str">
        <f>'CONCENTRADO SIN M.O. Y UTILIDA'!B14</f>
        <v>A-37</v>
      </c>
      <c r="C14" s="128">
        <f>'CONCENTRADO CON MO + UTILIDAD'!C14</f>
        <v>1000</v>
      </c>
      <c r="D14" s="128">
        <f>SUM('CONCENTRADO CON MO + UTILIDAD'!D14:H14)</f>
        <v>3909</v>
      </c>
      <c r="E14" s="128">
        <f t="shared" si="0"/>
        <v>4909</v>
      </c>
      <c r="F14" s="123"/>
      <c r="G14" s="127" t="str">
        <f>'CONCENTRADO SIN M.O. Y UTILIDA'!K14</f>
        <v>A-37</v>
      </c>
      <c r="H14" s="128">
        <f>'CONCENTRADO CON MO + UTILIDAD'!L14</f>
        <v>200</v>
      </c>
      <c r="I14" s="128">
        <f>SUM('CONCENTRADO CON MO + UTILIDAD'!M14:Q14)</f>
        <v>1501.01</v>
      </c>
      <c r="J14" s="128">
        <f t="shared" si="1"/>
        <v>1701.01</v>
      </c>
    </row>
    <row r="15" spans="2:10" x14ac:dyDescent="0.25">
      <c r="B15" s="127" t="str">
        <f>'CONCENTRADO SIN M.O. Y UTILIDA'!B15</f>
        <v>Q-67</v>
      </c>
      <c r="C15" s="128">
        <f>'CONCENTRADO CON MO + UTILIDAD'!C15</f>
        <v>5000</v>
      </c>
      <c r="D15" s="128">
        <f>SUM('CONCENTRADO CON MO + UTILIDAD'!D15:H15)</f>
        <v>5411.58</v>
      </c>
      <c r="E15" s="128">
        <f t="shared" si="0"/>
        <v>10411.58</v>
      </c>
      <c r="F15" s="123"/>
      <c r="G15" s="127" t="str">
        <f>'CONCENTRADO SIN M.O. Y UTILIDA'!K15</f>
        <v>Q-67</v>
      </c>
      <c r="H15" s="128">
        <f>'CONCENTRADO CON MO + UTILIDAD'!L15</f>
        <v>200</v>
      </c>
      <c r="I15" s="128">
        <f>SUM('CONCENTRADO CON MO + UTILIDAD'!M15:Q15)</f>
        <v>2500</v>
      </c>
      <c r="J15" s="128">
        <f t="shared" si="1"/>
        <v>2700</v>
      </c>
    </row>
    <row r="16" spans="2:10" x14ac:dyDescent="0.25">
      <c r="B16" s="127" t="str">
        <f>'CONCENTRADO SIN M.O. Y UTILIDA'!B16</f>
        <v>Q-23</v>
      </c>
      <c r="C16" s="128">
        <f>'CONCENTRADO CON MO + UTILIDAD'!C16</f>
        <v>4200</v>
      </c>
      <c r="D16" s="128">
        <f>SUM('CONCENTRADO CON MO + UTILIDAD'!D16:H16)</f>
        <v>4545</v>
      </c>
      <c r="E16" s="128">
        <f t="shared" si="0"/>
        <v>8745</v>
      </c>
      <c r="F16" s="123"/>
      <c r="G16" s="127" t="str">
        <f>'CONCENTRADO SIN M.O. Y UTILIDA'!K16</f>
        <v>Q-23</v>
      </c>
      <c r="H16" s="128">
        <f>'CONCENTRADO CON MO + UTILIDAD'!L16</f>
        <v>200</v>
      </c>
      <c r="I16" s="128">
        <f>SUM('CONCENTRADO CON MO + UTILIDAD'!M16:Q16)</f>
        <v>2020</v>
      </c>
      <c r="J16" s="128">
        <f t="shared" si="1"/>
        <v>2220</v>
      </c>
    </row>
    <row r="17" spans="2:10" x14ac:dyDescent="0.25">
      <c r="B17" s="127" t="str">
        <f>'CONCENTRADO SIN M.O. Y UTILIDA'!B17</f>
        <v>Q-98</v>
      </c>
      <c r="C17" s="128">
        <f>'CONCENTRADO CON MO + UTILIDAD'!C17</f>
        <v>200</v>
      </c>
      <c r="D17" s="128">
        <f>SUM('CONCENTRADO CON MO + UTILIDAD'!D17:H17)</f>
        <v>2500</v>
      </c>
      <c r="E17" s="128">
        <f t="shared" si="0"/>
        <v>2700</v>
      </c>
      <c r="F17" s="123"/>
      <c r="G17" s="127" t="str">
        <f>'CONCENTRADO SIN M.O. Y UTILIDA'!K17</f>
        <v>Q-98</v>
      </c>
      <c r="H17" s="128">
        <f>'CONCENTRADO CON MO + UTILIDAD'!L17</f>
        <v>3200</v>
      </c>
      <c r="I17" s="128">
        <f>SUM('CONCENTRADO CON MO + UTILIDAD'!M17:Q17)</f>
        <v>5353</v>
      </c>
      <c r="J17" s="128">
        <f t="shared" si="1"/>
        <v>8553</v>
      </c>
    </row>
    <row r="18" spans="2:10" x14ac:dyDescent="0.25">
      <c r="B18" s="127" t="str">
        <f>'CONCENTRADO SIN M.O. Y UTILIDA'!B18</f>
        <v>Q-664</v>
      </c>
      <c r="C18" s="128">
        <f>'CONCENTRADO CON MO + UTILIDAD'!C18</f>
        <v>200</v>
      </c>
      <c r="D18" s="128">
        <f>SUM('CONCENTRADO CON MO + UTILIDAD'!D18:H18)</f>
        <v>2500</v>
      </c>
      <c r="E18" s="128">
        <f t="shared" si="0"/>
        <v>2700</v>
      </c>
      <c r="F18" s="123"/>
      <c r="G18" s="127" t="str">
        <f>'CONCENTRADO SIN M.O. Y UTILIDA'!K18</f>
        <v>Q-664</v>
      </c>
      <c r="H18" s="128">
        <f>'CONCENTRADO CON MO + UTILIDAD'!L18</f>
        <v>4200</v>
      </c>
      <c r="I18" s="128">
        <f>SUM('CONCENTRADO CON MO + UTILIDAD'!M18:Q18)</f>
        <v>4546.01</v>
      </c>
      <c r="J18" s="128">
        <f t="shared" si="1"/>
        <v>8746.01</v>
      </c>
    </row>
    <row r="19" spans="2:10" x14ac:dyDescent="0.25">
      <c r="B19" s="127" t="str">
        <f>'CONCENTRADO SIN M.O. Y UTILIDA'!B19</f>
        <v>A-6</v>
      </c>
      <c r="C19" s="128">
        <f>'CONCENTRADO CON MO + UTILIDAD'!C19</f>
        <v>2100</v>
      </c>
      <c r="D19" s="128">
        <f>SUM('CONCENTRADO CON MO + UTILIDAD'!D19:H19)</f>
        <v>3030</v>
      </c>
      <c r="E19" s="128">
        <f t="shared" si="0"/>
        <v>5130</v>
      </c>
      <c r="F19" s="123"/>
      <c r="G19" s="127" t="str">
        <f>'CONCENTRADO SIN M.O. Y UTILIDA'!K19</f>
        <v>A-6</v>
      </c>
      <c r="H19" s="128">
        <f>'CONCENTRADO CON MO + UTILIDAD'!L19</f>
        <v>200</v>
      </c>
      <c r="I19" s="128">
        <f>SUM('CONCENTRADO CON MO + UTILIDAD'!M19:Q19)</f>
        <v>1500</v>
      </c>
      <c r="J19" s="128">
        <f t="shared" si="1"/>
        <v>1700</v>
      </c>
    </row>
    <row r="20" spans="2:10" x14ac:dyDescent="0.25">
      <c r="B20" s="127" t="str">
        <f>'CONCENTRADO SIN M.O. Y UTILIDA'!B20</f>
        <v>A-367</v>
      </c>
      <c r="C20" s="128">
        <f>'CONCENTRADO CON MO + UTILIDAD'!C20</f>
        <v>200</v>
      </c>
      <c r="D20" s="128">
        <f>SUM('CONCENTRADO CON MO + UTILIDAD'!D20:H20)</f>
        <v>1500</v>
      </c>
      <c r="E20" s="128">
        <f t="shared" si="0"/>
        <v>1700</v>
      </c>
      <c r="F20" s="123"/>
      <c r="G20" s="127" t="str">
        <f>'CONCENTRADO SIN M.O. Y UTILIDA'!K20</f>
        <v>A-367</v>
      </c>
      <c r="H20" s="128">
        <f>'CONCENTRADO CON MO + UTILIDAD'!L20</f>
        <v>2300</v>
      </c>
      <c r="I20" s="128">
        <f>SUM('CONCENTRADO CON MO + UTILIDAD'!M20:Q20)</f>
        <v>2474.5</v>
      </c>
      <c r="J20" s="128">
        <f t="shared" si="1"/>
        <v>4774.5</v>
      </c>
    </row>
    <row r="21" spans="2:10" x14ac:dyDescent="0.25">
      <c r="B21" s="127" t="str">
        <f>'CONCENTRADO SIN M.O. Y UTILIDA'!B21</f>
        <v>A-494</v>
      </c>
      <c r="C21" s="128">
        <f>'CONCENTRADO CON MO + UTILIDAD'!C21</f>
        <v>1500</v>
      </c>
      <c r="D21" s="128">
        <f>SUM('CONCENTRADO CON MO + UTILIDAD'!D21:H21)</f>
        <v>2712</v>
      </c>
      <c r="E21" s="128">
        <f t="shared" si="0"/>
        <v>4212</v>
      </c>
      <c r="F21" s="123"/>
      <c r="G21" s="127" t="str">
        <f>'CONCENTRADO SIN M.O. Y UTILIDA'!K21</f>
        <v>A-494</v>
      </c>
      <c r="H21" s="128">
        <f>'CONCENTRADO CON MO + UTILIDAD'!L21</f>
        <v>1000</v>
      </c>
      <c r="I21" s="128">
        <f>SUM('CONCENTRADO CON MO + UTILIDAD'!M21:Q21)</f>
        <v>501.01</v>
      </c>
      <c r="J21" s="128">
        <f t="shared" si="1"/>
        <v>1501.01</v>
      </c>
    </row>
    <row r="22" spans="2:10" x14ac:dyDescent="0.25">
      <c r="B22" s="127" t="str">
        <f>'CONCENTRADO SIN M.O. Y UTILIDA'!B22</f>
        <v>A-278</v>
      </c>
      <c r="C22" s="128">
        <f>'CONCENTRADO CON MO + UTILIDAD'!C22</f>
        <v>200</v>
      </c>
      <c r="D22" s="128">
        <f>SUM('CONCENTRADO CON MO + UTILIDAD'!D22:H22)</f>
        <v>0</v>
      </c>
      <c r="E22" s="128">
        <f t="shared" si="0"/>
        <v>200</v>
      </c>
      <c r="F22" s="123"/>
      <c r="G22" s="127" t="str">
        <f>'CONCENTRADO SIN M.O. Y UTILIDA'!K22</f>
        <v>A-278</v>
      </c>
      <c r="H22" s="128">
        <f>'CONCENTRADO CON MO + UTILIDAD'!L22</f>
        <v>5100</v>
      </c>
      <c r="I22" s="128">
        <f>SUM('CONCENTRADO CON MO + UTILIDAD'!M22:Q22)</f>
        <v>6060</v>
      </c>
      <c r="J22" s="128">
        <f t="shared" si="1"/>
        <v>11160</v>
      </c>
    </row>
    <row r="23" spans="2:10" x14ac:dyDescent="0.25">
      <c r="B23" s="127" t="str">
        <f>'CONCENTRADO SIN M.O. Y UTILIDA'!B23</f>
        <v>A-38</v>
      </c>
      <c r="C23" s="128">
        <f>'CONCENTRADO CON MO + UTILIDAD'!C23</f>
        <v>800</v>
      </c>
      <c r="D23" s="128">
        <f>SUM('CONCENTRADO CON MO + UTILIDAD'!D23:H23)</f>
        <v>1515</v>
      </c>
      <c r="E23" s="128">
        <f t="shared" si="0"/>
        <v>2315</v>
      </c>
      <c r="F23" s="123"/>
      <c r="G23" s="127" t="str">
        <f>'CONCENTRADO SIN M.O. Y UTILIDA'!K23</f>
        <v>A-38</v>
      </c>
      <c r="H23" s="128">
        <f>'CONCENTRADO CON MO + UTILIDAD'!L23</f>
        <v>200</v>
      </c>
      <c r="I23" s="128">
        <f>SUM('CONCENTRADO CON MO + UTILIDAD'!M23:Q23)</f>
        <v>5050</v>
      </c>
      <c r="J23" s="128">
        <f t="shared" si="1"/>
        <v>5250</v>
      </c>
    </row>
    <row r="24" spans="2:10" x14ac:dyDescent="0.25">
      <c r="B24" s="127" t="str">
        <f>'CONCENTRADO SIN M.O. Y UTILIDA'!B24</f>
        <v>A-93</v>
      </c>
      <c r="C24" s="128">
        <f>'CONCENTRADO CON MO + UTILIDAD'!C24</f>
        <v>200</v>
      </c>
      <c r="D24" s="128">
        <f>SUM('CONCENTRADO CON MO + UTILIDAD'!D24:H24)</f>
        <v>1500</v>
      </c>
      <c r="E24" s="128">
        <f t="shared" si="0"/>
        <v>1700</v>
      </c>
      <c r="F24" s="123"/>
      <c r="G24" s="127" t="str">
        <f>'CONCENTRADO SIN M.O. Y UTILIDA'!K24</f>
        <v>A-93</v>
      </c>
      <c r="H24" s="128">
        <f>'CONCENTRADO CON MO + UTILIDAD'!L24</f>
        <v>2300</v>
      </c>
      <c r="I24" s="128">
        <f>SUM('CONCENTRADO CON MO + UTILIDAD'!M24:Q24)</f>
        <v>2078.58</v>
      </c>
      <c r="J24" s="128">
        <f t="shared" si="1"/>
        <v>4378.58</v>
      </c>
    </row>
    <row r="25" spans="2:10" x14ac:dyDescent="0.25">
      <c r="B25" s="129" t="s">
        <v>105</v>
      </c>
      <c r="C25" s="126">
        <f>SUM(C6:C24)</f>
        <v>30700</v>
      </c>
      <c r="D25" s="126">
        <f>SUM(D6:D24)</f>
        <v>52768.800000000003</v>
      </c>
      <c r="E25" s="126">
        <f>SUM(E6:E24)</f>
        <v>83468.800000000003</v>
      </c>
      <c r="F25" s="123"/>
      <c r="G25" s="129" t="s">
        <v>105</v>
      </c>
      <c r="H25" s="126">
        <f>SUM(H6:H24)</f>
        <v>22300</v>
      </c>
      <c r="I25" s="126">
        <f>SUM(I6:I24)</f>
        <v>70849.11</v>
      </c>
      <c r="J25" s="126">
        <f>SUM(J6:J24)</f>
        <v>93149.11</v>
      </c>
    </row>
    <row r="26" spans="2:10" x14ac:dyDescent="0.25">
      <c r="B26" s="123"/>
      <c r="C26" s="123"/>
      <c r="D26" s="123"/>
      <c r="E26" s="123"/>
      <c r="F26" s="123"/>
      <c r="G26" s="123"/>
      <c r="H26" s="123"/>
      <c r="I26" s="123"/>
      <c r="J26" s="123"/>
    </row>
    <row r="27" spans="2:10" x14ac:dyDescent="0.25">
      <c r="B27" s="123"/>
      <c r="C27" s="123"/>
      <c r="D27" s="123"/>
      <c r="E27" s="123"/>
      <c r="F27" s="123"/>
      <c r="G27" s="123"/>
      <c r="H27" s="123"/>
      <c r="I27" s="123"/>
      <c r="J27" s="123"/>
    </row>
    <row r="28" spans="2:10" x14ac:dyDescent="0.25">
      <c r="B28" s="123"/>
      <c r="C28" s="123"/>
      <c r="D28" s="123"/>
      <c r="E28" s="123"/>
      <c r="F28" s="123"/>
      <c r="G28" s="123"/>
      <c r="H28" s="123"/>
      <c r="I28" s="123"/>
      <c r="J28" s="123"/>
    </row>
    <row r="29" spans="2:10" x14ac:dyDescent="0.25">
      <c r="B29" s="124"/>
      <c r="C29" s="125" t="s">
        <v>3</v>
      </c>
      <c r="D29" s="124"/>
      <c r="E29" s="124"/>
      <c r="F29" s="123"/>
      <c r="G29" s="124"/>
      <c r="H29" s="125" t="s">
        <v>4</v>
      </c>
      <c r="I29" s="124"/>
      <c r="J29" s="124"/>
    </row>
    <row r="30" spans="2:10" x14ac:dyDescent="0.25">
      <c r="B30" s="126" t="s">
        <v>99</v>
      </c>
      <c r="C30" s="126" t="s">
        <v>100</v>
      </c>
      <c r="D30" s="126" t="s">
        <v>101</v>
      </c>
      <c r="E30" s="126" t="s">
        <v>105</v>
      </c>
      <c r="F30" s="123"/>
      <c r="G30" s="126" t="s">
        <v>99</v>
      </c>
      <c r="H30" s="126" t="s">
        <v>100</v>
      </c>
      <c r="I30" s="126" t="s">
        <v>101</v>
      </c>
      <c r="J30" s="126" t="s">
        <v>105</v>
      </c>
    </row>
    <row r="31" spans="2:10" x14ac:dyDescent="0.25">
      <c r="B31" s="127" t="str">
        <f t="shared" ref="B31:B49" si="2">B6</f>
        <v>B-9</v>
      </c>
      <c r="C31" s="128">
        <f>'CONCENTRADO CON MO + UTILIDAD'!C31</f>
        <v>2200</v>
      </c>
      <c r="D31" s="128">
        <f>SUM('CONCENTRADO CON MO + UTILIDAD'!D31:H31)</f>
        <v>3030</v>
      </c>
      <c r="E31" s="128">
        <f t="shared" ref="E31:E49" si="3">SUM(C31:D31)</f>
        <v>5230</v>
      </c>
      <c r="F31" s="123"/>
      <c r="G31" s="127" t="str">
        <f t="shared" ref="G31:G49" si="4">G6</f>
        <v>B-9</v>
      </c>
      <c r="H31" s="128">
        <f>'CONCENTRADO CON MO + UTILIDAD'!L31</f>
        <v>2200</v>
      </c>
      <c r="I31" s="128">
        <f>SUM('CONCENTRADO CON MO + UTILIDAD'!M31:Q31)</f>
        <v>3030</v>
      </c>
      <c r="J31" s="128">
        <f t="shared" ref="J31:J49" si="5">SUM(H31:I31)</f>
        <v>5230</v>
      </c>
    </row>
    <row r="32" spans="2:10" x14ac:dyDescent="0.25">
      <c r="B32" s="127" t="str">
        <f t="shared" si="2"/>
        <v>B-65</v>
      </c>
      <c r="C32" s="128">
        <f>'CONCENTRADO CON MO + UTILIDAD'!C32</f>
        <v>1000</v>
      </c>
      <c r="D32" s="128">
        <f>SUM('CONCENTRADO CON MO + UTILIDAD'!D32:H32)</f>
        <v>1262.5</v>
      </c>
      <c r="E32" s="128">
        <f t="shared" si="3"/>
        <v>2262.5</v>
      </c>
      <c r="F32" s="123"/>
      <c r="G32" s="127" t="str">
        <f t="shared" si="4"/>
        <v>B-65</v>
      </c>
      <c r="H32" s="128">
        <f>'CONCENTRADO CON MO + UTILIDAD'!L32</f>
        <v>1000</v>
      </c>
      <c r="I32" s="128">
        <f>SUM('CONCENTRADO CON MO + UTILIDAD'!M32:Q32)</f>
        <v>909</v>
      </c>
      <c r="J32" s="128">
        <f t="shared" si="5"/>
        <v>1909</v>
      </c>
    </row>
    <row r="33" spans="2:10" x14ac:dyDescent="0.25">
      <c r="B33" s="127" t="str">
        <f t="shared" si="2"/>
        <v>B-357</v>
      </c>
      <c r="C33" s="128">
        <f>'CONCENTRADO CON MO + UTILIDAD'!C33</f>
        <v>2200</v>
      </c>
      <c r="D33" s="128">
        <f>SUM('CONCENTRADO CON MO + UTILIDAD'!D33:H33)</f>
        <v>4516.72</v>
      </c>
      <c r="E33" s="128">
        <f t="shared" si="3"/>
        <v>6716.72</v>
      </c>
      <c r="F33" s="123"/>
      <c r="G33" s="127" t="str">
        <f t="shared" si="4"/>
        <v>B-357</v>
      </c>
      <c r="H33" s="128">
        <f>'SERV. PREVENTIVOS'!O12+'SIST ELECT'!M12+FRENOS!M12+LAVADOS!M12+MOTOR!M12+TRANSMISION!M12+DIFERENCIAL!M12</f>
        <v>200</v>
      </c>
      <c r="I33" s="128">
        <f>SUM('CONCENTRADO CON MO + UTILIDAD'!M33:Q33)</f>
        <v>3030</v>
      </c>
      <c r="J33" s="128">
        <f t="shared" si="5"/>
        <v>3230</v>
      </c>
    </row>
    <row r="34" spans="2:10" x14ac:dyDescent="0.25">
      <c r="B34" s="127" t="str">
        <f t="shared" si="2"/>
        <v>B-7</v>
      </c>
      <c r="C34" s="128">
        <f>'CONCENTRADO CON MO + UTILIDAD'!C34</f>
        <v>1700</v>
      </c>
      <c r="D34" s="128">
        <f>SUM('CONCENTRADO CON MO + UTILIDAD'!D34:H34)</f>
        <v>2910.8199999999997</v>
      </c>
      <c r="E34" s="128">
        <f t="shared" si="3"/>
        <v>4610.82</v>
      </c>
      <c r="F34" s="123"/>
      <c r="G34" s="127" t="str">
        <f t="shared" si="4"/>
        <v>B-7</v>
      </c>
      <c r="H34" s="128">
        <f>'SERV. PREVENTIVOS'!O13+'SIST ELECT'!M13+FRENOS!M13+LAVADOS!M13+MOTOR!M13+TRANSMISION!M13+DIFERENCIAL!M13</f>
        <v>1600</v>
      </c>
      <c r="I34" s="128">
        <f>SUM('CONCENTRADO CON MO + UTILIDAD'!M34:Q34)</f>
        <v>2434.1</v>
      </c>
      <c r="J34" s="128">
        <f t="shared" si="5"/>
        <v>4034.1</v>
      </c>
    </row>
    <row r="35" spans="2:10" x14ac:dyDescent="0.25">
      <c r="B35" s="127" t="str">
        <f t="shared" si="2"/>
        <v>B-15</v>
      </c>
      <c r="C35" s="128">
        <f>'CONCENTRADO CON MO + UTILIDAD'!C35</f>
        <v>1200</v>
      </c>
      <c r="D35" s="128">
        <f>SUM('CONCENTRADO CON MO + UTILIDAD'!D35:H35)</f>
        <v>2020</v>
      </c>
      <c r="E35" s="128">
        <f t="shared" si="3"/>
        <v>3220</v>
      </c>
      <c r="F35" s="123"/>
      <c r="G35" s="127" t="str">
        <f t="shared" si="4"/>
        <v>B-15</v>
      </c>
      <c r="H35" s="128">
        <f>'SERV. PREVENTIVOS'!O14+'SIST ELECT'!M14+FRENOS!M14+LAVADOS!M14+MOTOR!M14+TRANSMISION!M14+DIFERENCIAL!M14</f>
        <v>3000</v>
      </c>
      <c r="I35" s="128">
        <f>SUM('CONCENTRADO CON MO + UTILIDAD'!M35:Q35)</f>
        <v>3282.5</v>
      </c>
      <c r="J35" s="128">
        <f t="shared" si="5"/>
        <v>6282.5</v>
      </c>
    </row>
    <row r="36" spans="2:10" x14ac:dyDescent="0.25">
      <c r="B36" s="127" t="str">
        <f t="shared" si="2"/>
        <v>B-541</v>
      </c>
      <c r="C36" s="128">
        <f>'CONCENTRADO CON MO + UTILIDAD'!C36</f>
        <v>2200</v>
      </c>
      <c r="D36" s="128">
        <f>SUM('CONCENTRADO CON MO + UTILIDAD'!D36:H36)</f>
        <v>3030</v>
      </c>
      <c r="E36" s="128">
        <f t="shared" si="3"/>
        <v>5230</v>
      </c>
      <c r="F36" s="123"/>
      <c r="G36" s="127" t="str">
        <f t="shared" si="4"/>
        <v>B-541</v>
      </c>
      <c r="H36" s="128">
        <f>'SERV. PREVENTIVOS'!O15+'SIST ELECT'!M15+FRENOS!M15+LAVADOS!M15+MOTOR!M15+TRANSMISION!M15+DIFERENCIAL!M15</f>
        <v>200</v>
      </c>
      <c r="I36" s="128">
        <f>SUM('CONCENTRADO CON MO + UTILIDAD'!M36:Q36)</f>
        <v>3030</v>
      </c>
      <c r="J36" s="128">
        <f t="shared" si="5"/>
        <v>3230</v>
      </c>
    </row>
    <row r="37" spans="2:10" x14ac:dyDescent="0.25">
      <c r="B37" s="127" t="str">
        <f t="shared" si="2"/>
        <v>B-479</v>
      </c>
      <c r="C37" s="128">
        <f>'CONCENTRADO CON MO + UTILIDAD'!C37</f>
        <v>200</v>
      </c>
      <c r="D37" s="128">
        <f>SUM('CONCENTRADO CON MO + UTILIDAD'!D37:H37)</f>
        <v>4000</v>
      </c>
      <c r="E37" s="128">
        <f t="shared" si="3"/>
        <v>4200</v>
      </c>
      <c r="F37" s="123"/>
      <c r="G37" s="127" t="str">
        <f t="shared" si="4"/>
        <v>B-479</v>
      </c>
      <c r="H37" s="128">
        <f>'SERV. PREVENTIVOS'!O16+'SIST ELECT'!M16+FRENOS!M16+LAVADOS!M16+MOTOR!M16+TRANSMISION!M16+DIFERENCIAL!M16</f>
        <v>1200</v>
      </c>
      <c r="I37" s="128">
        <f>SUM('CONCENTRADO CON MO + UTILIDAD'!M37:Q37)</f>
        <v>2000</v>
      </c>
      <c r="J37" s="128">
        <f t="shared" si="5"/>
        <v>3200</v>
      </c>
    </row>
    <row r="38" spans="2:10" x14ac:dyDescent="0.25">
      <c r="B38" s="127" t="str">
        <f t="shared" si="2"/>
        <v>B-382</v>
      </c>
      <c r="C38" s="128">
        <f>'CONCENTRADO CON MO + UTILIDAD'!C38</f>
        <v>200</v>
      </c>
      <c r="D38" s="128">
        <f>SUM('CONCENTRADO CON MO + UTILIDAD'!D38:H38)</f>
        <v>3000</v>
      </c>
      <c r="E38" s="128">
        <f t="shared" si="3"/>
        <v>3200</v>
      </c>
      <c r="F38" s="123"/>
      <c r="G38" s="127" t="str">
        <f t="shared" si="4"/>
        <v>B-382</v>
      </c>
      <c r="H38" s="128">
        <f>'SERV. PREVENTIVOS'!O17+'SIST ELECT'!M17+FRENOS!M17+LAVADOS!M17+MOTOR!M17+TRANSMISION!M17+DIFERENCIAL!M17</f>
        <v>2300</v>
      </c>
      <c r="I38" s="128">
        <f>SUM('CONCENTRADO CON MO + UTILIDAD'!M38:Q38)</f>
        <v>4000</v>
      </c>
      <c r="J38" s="128">
        <f t="shared" si="5"/>
        <v>6300</v>
      </c>
    </row>
    <row r="39" spans="2:10" x14ac:dyDescent="0.25">
      <c r="B39" s="127" t="str">
        <f t="shared" si="2"/>
        <v>A-37</v>
      </c>
      <c r="C39" s="128">
        <f>'CONCENTRADO CON MO + UTILIDAD'!C39</f>
        <v>1500</v>
      </c>
      <c r="D39" s="128">
        <f>SUM('CONCENTRADO CON MO + UTILIDAD'!D39:H39)</f>
        <v>1212</v>
      </c>
      <c r="E39" s="128">
        <f t="shared" si="3"/>
        <v>2712</v>
      </c>
      <c r="F39" s="123"/>
      <c r="G39" s="127" t="str">
        <f t="shared" si="4"/>
        <v>A-37</v>
      </c>
      <c r="H39" s="128">
        <f>'SERV. PREVENTIVOS'!O18+'SIST ELECT'!M18+FRENOS!M18+LAVADOS!M18+MOTOR!M18+TRANSMISION!M18+DIFERENCIAL!M18</f>
        <v>1000</v>
      </c>
      <c r="I39" s="128">
        <f>SUM('CONCENTRADO CON MO + UTILIDAD'!M39:Q39)</f>
        <v>2475.5100000000002</v>
      </c>
      <c r="J39" s="128">
        <f t="shared" si="5"/>
        <v>3475.51</v>
      </c>
    </row>
    <row r="40" spans="2:10" x14ac:dyDescent="0.25">
      <c r="B40" s="127" t="str">
        <f t="shared" si="2"/>
        <v>Q-67</v>
      </c>
      <c r="C40" s="128">
        <f>'CONCENTRADO CON MO + UTILIDAD'!C40</f>
        <v>200</v>
      </c>
      <c r="D40" s="128">
        <f>SUM('CONCENTRADO CON MO + UTILIDAD'!D40:H40)</f>
        <v>3520</v>
      </c>
      <c r="E40" s="128">
        <f t="shared" si="3"/>
        <v>3720</v>
      </c>
      <c r="F40" s="123"/>
      <c r="G40" s="127" t="str">
        <f t="shared" si="4"/>
        <v>Q-67</v>
      </c>
      <c r="H40" s="128">
        <f>'CONCENTRADO CON MO + UTILIDAD'!L40</f>
        <v>200</v>
      </c>
      <c r="I40" s="128">
        <f>SUM('CONCENTRADO CON MO + UTILIDAD'!M40:Q40)</f>
        <v>2500</v>
      </c>
      <c r="J40" s="128">
        <f t="shared" si="5"/>
        <v>2700</v>
      </c>
    </row>
    <row r="41" spans="2:10" x14ac:dyDescent="0.25">
      <c r="B41" s="127" t="str">
        <f t="shared" si="2"/>
        <v>Q-23</v>
      </c>
      <c r="C41" s="128">
        <f>'CONCENTRADO CON MO + UTILIDAD'!C41</f>
        <v>200</v>
      </c>
      <c r="D41" s="128">
        <f>SUM('CONCENTRADO CON MO + UTILIDAD'!D41:H41)</f>
        <v>5050</v>
      </c>
      <c r="E41" s="128">
        <f t="shared" si="3"/>
        <v>5250</v>
      </c>
      <c r="F41" s="123"/>
      <c r="G41" s="127" t="str">
        <f t="shared" si="4"/>
        <v>Q-23</v>
      </c>
      <c r="H41" s="128">
        <f>'CONCENTRADO CON MO + UTILIDAD'!L41</f>
        <v>200</v>
      </c>
      <c r="I41" s="128">
        <f>SUM('CONCENTRADO CON MO + UTILIDAD'!M41:Q41)</f>
        <v>2500</v>
      </c>
      <c r="J41" s="128">
        <f t="shared" si="5"/>
        <v>2700</v>
      </c>
    </row>
    <row r="42" spans="2:10" x14ac:dyDescent="0.25">
      <c r="B42" s="127" t="str">
        <f t="shared" si="2"/>
        <v>Q-98</v>
      </c>
      <c r="C42" s="128">
        <f>'CONCENTRADO CON MO + UTILIDAD'!C42</f>
        <v>1400</v>
      </c>
      <c r="D42" s="128">
        <f>SUM('CONCENTRADO CON MO + UTILIDAD'!D42:H42)</f>
        <v>5050</v>
      </c>
      <c r="E42" s="128">
        <f t="shared" si="3"/>
        <v>6450</v>
      </c>
      <c r="F42" s="123"/>
      <c r="G42" s="127" t="str">
        <f t="shared" si="4"/>
        <v>Q-98</v>
      </c>
      <c r="H42" s="128">
        <f>'SERV. PREVENTIVOS'!O21+'SIST ELECT'!M21+FRENOS!M21+LAVADOS!M21+MOTOR!M21+TRANSMISION!M21+DIFERENCIAL!M21</f>
        <v>2000</v>
      </c>
      <c r="I42" s="128">
        <f>SUM('CONCENTRADO CON MO + UTILIDAD'!M42:Q42)</f>
        <v>3535</v>
      </c>
      <c r="J42" s="128">
        <f t="shared" si="5"/>
        <v>5535</v>
      </c>
    </row>
    <row r="43" spans="2:10" x14ac:dyDescent="0.25">
      <c r="B43" s="127" t="str">
        <f t="shared" si="2"/>
        <v>Q-664</v>
      </c>
      <c r="C43" s="128">
        <f>'CONCENTRADO CON MO + UTILIDAD'!C43</f>
        <v>200</v>
      </c>
      <c r="D43" s="128">
        <f>SUM('CONCENTRADO CON MO + UTILIDAD'!D43:H43)</f>
        <v>5051.01</v>
      </c>
      <c r="E43" s="128">
        <f t="shared" si="3"/>
        <v>5251.01</v>
      </c>
      <c r="F43" s="123"/>
      <c r="G43" s="127" t="str">
        <f t="shared" si="4"/>
        <v>Q-664</v>
      </c>
      <c r="H43" s="128">
        <f>'SERV. PREVENTIVOS'!O22+'SIST ELECT'!M22+FRENOS!M22+LAVADOS!M22+MOTOR!M22+TRANSMISION!M22+DIFERENCIAL!M22</f>
        <v>200</v>
      </c>
      <c r="I43" s="128">
        <f>SUM('CONCENTRADO CON MO + UTILIDAD'!M43:Q43)</f>
        <v>2501.0100000000002</v>
      </c>
      <c r="J43" s="128">
        <f t="shared" si="5"/>
        <v>2701.01</v>
      </c>
    </row>
    <row r="44" spans="2:10" x14ac:dyDescent="0.25">
      <c r="B44" s="127" t="str">
        <f t="shared" si="2"/>
        <v>A-6</v>
      </c>
      <c r="C44" s="128">
        <f>'CONCENTRADO CON MO + UTILIDAD'!C44</f>
        <v>2300</v>
      </c>
      <c r="D44" s="128">
        <f>SUM('CONCENTRADO CON MO + UTILIDAD'!D44:H44)</f>
        <v>1464.5</v>
      </c>
      <c r="E44" s="128">
        <f t="shared" si="3"/>
        <v>3764.5</v>
      </c>
      <c r="F44" s="123"/>
      <c r="G44" s="127" t="str">
        <f t="shared" si="4"/>
        <v>A-6</v>
      </c>
      <c r="H44" s="128">
        <f>'SERV. PREVENTIVOS'!O23+'SIST ELECT'!M23+FRENOS!M23+LAVADOS!M23+MOTOR!M23+TRANSMISION!M23+DIFERENCIAL!M23</f>
        <v>200</v>
      </c>
      <c r="I44" s="128">
        <f>SUM('CONCENTRADO CON MO + UTILIDAD'!M44:Q44)</f>
        <v>6514.5</v>
      </c>
      <c r="J44" s="128">
        <f t="shared" si="5"/>
        <v>6714.5</v>
      </c>
    </row>
    <row r="45" spans="2:10" x14ac:dyDescent="0.25">
      <c r="B45" s="127" t="str">
        <f t="shared" si="2"/>
        <v>A-367</v>
      </c>
      <c r="C45" s="128">
        <f>'CONCENTRADO CON MO + UTILIDAD'!C45</f>
        <v>200</v>
      </c>
      <c r="D45" s="128">
        <f>SUM('CONCENTRADO CON MO + UTILIDAD'!D45:H45)</f>
        <v>1500</v>
      </c>
      <c r="E45" s="128">
        <f t="shared" si="3"/>
        <v>1700</v>
      </c>
      <c r="F45" s="123"/>
      <c r="G45" s="127" t="str">
        <f t="shared" si="4"/>
        <v>A-367</v>
      </c>
      <c r="H45" s="128">
        <f>'SERV. PREVENTIVOS'!O24+'SIST ELECT'!M24+FRENOS!M24+LAVADOS!M24+MOTOR!M24+TRANSMISION!M24+DIFERENCIAL!M24</f>
        <v>2300</v>
      </c>
      <c r="I45" s="128">
        <f>SUM('CONCENTRADO CON MO + UTILIDAD'!M45:Q45)</f>
        <v>0</v>
      </c>
      <c r="J45" s="128">
        <f t="shared" si="5"/>
        <v>2300</v>
      </c>
    </row>
    <row r="46" spans="2:10" x14ac:dyDescent="0.25">
      <c r="B46" s="127" t="str">
        <f t="shared" si="2"/>
        <v>A-494</v>
      </c>
      <c r="C46" s="128">
        <f>'CONCENTRADO CON MO + UTILIDAD'!C46</f>
        <v>1900</v>
      </c>
      <c r="D46" s="128">
        <f>SUM('CONCENTRADO CON MO + UTILIDAD'!D46:H46)</f>
        <v>1501.01</v>
      </c>
      <c r="E46" s="128">
        <f t="shared" si="3"/>
        <v>3401.01</v>
      </c>
      <c r="F46" s="123"/>
      <c r="G46" s="127" t="str">
        <f t="shared" si="4"/>
        <v>A-494</v>
      </c>
      <c r="H46" s="128">
        <f>'SERV. PREVENTIVOS'!O25+'SIST ELECT'!M25+FRENOS!M25+LAVADOS!M25+MOTOR!M25+TRANSMISION!M25+DIFERENCIAL!M25</f>
        <v>200</v>
      </c>
      <c r="I46" s="128">
        <f>SUM('CONCENTRADO CON MO + UTILIDAD'!M46:Q46)</f>
        <v>1465.51</v>
      </c>
      <c r="J46" s="128">
        <f t="shared" si="5"/>
        <v>1665.51</v>
      </c>
    </row>
    <row r="47" spans="2:10" x14ac:dyDescent="0.25">
      <c r="B47" s="127" t="str">
        <f t="shared" si="2"/>
        <v>A-278</v>
      </c>
      <c r="C47" s="128">
        <f>'CONCENTRADO CON MO + UTILIDAD'!C47</f>
        <v>200</v>
      </c>
      <c r="D47" s="128">
        <f>SUM('CONCENTRADO CON MO + UTILIDAD'!D47:H47)</f>
        <v>0</v>
      </c>
      <c r="E47" s="128">
        <f t="shared" si="3"/>
        <v>200</v>
      </c>
      <c r="F47" s="123"/>
      <c r="G47" s="127" t="str">
        <f t="shared" si="4"/>
        <v>A-278</v>
      </c>
      <c r="H47" s="128">
        <f>'SERV. PREVENTIVOS'!M26+'SIST ELECT'!M26+FRENOS!M26+LAVADOS!M26+MOTOR!M26+TRANSMISION!M26+DIFERENCIAL!M26</f>
        <v>200</v>
      </c>
      <c r="I47" s="128">
        <f>SUM('CONCENTRADO CON MO + UTILIDAD'!M47:Q47)</f>
        <v>0</v>
      </c>
      <c r="J47" s="128">
        <f t="shared" si="5"/>
        <v>200</v>
      </c>
    </row>
    <row r="48" spans="2:10" x14ac:dyDescent="0.25">
      <c r="B48" s="127" t="str">
        <f t="shared" si="2"/>
        <v>A-38</v>
      </c>
      <c r="C48" s="128">
        <f>'CONCENTRADO CON MO + UTILIDAD'!C48</f>
        <v>2200</v>
      </c>
      <c r="D48" s="128">
        <f>SUM('CONCENTRADO CON MO + UTILIDAD'!D48:H48)</f>
        <v>3535</v>
      </c>
      <c r="E48" s="128">
        <f t="shared" si="3"/>
        <v>5735</v>
      </c>
      <c r="F48" s="123"/>
      <c r="G48" s="127" t="str">
        <f t="shared" si="4"/>
        <v>A-38</v>
      </c>
      <c r="H48" s="128">
        <f>'SERV. PREVENTIVOS'!O27+'SIST ELECT'!M27+FRENOS!M27+LAVADOS!M27+MOTOR!M27+TRANSMISION!M27+DIFERENCIAL!M27</f>
        <v>200</v>
      </c>
      <c r="I48" s="128">
        <f>SUM('CONCENTRADO CON MO + UTILIDAD'!M48:Q48)</f>
        <v>3030</v>
      </c>
      <c r="J48" s="128">
        <f t="shared" si="5"/>
        <v>3230</v>
      </c>
    </row>
    <row r="49" spans="2:10" x14ac:dyDescent="0.25">
      <c r="B49" s="127" t="str">
        <f t="shared" si="2"/>
        <v>A-93</v>
      </c>
      <c r="C49" s="128">
        <f>'CONCENTRADO CON MO + UTILIDAD'!C49</f>
        <v>200</v>
      </c>
      <c r="D49" s="128">
        <f>SUM('CONCENTRADO CON MO + UTILIDAD'!D49:H49)</f>
        <v>1500</v>
      </c>
      <c r="E49" s="128">
        <f t="shared" si="3"/>
        <v>1700</v>
      </c>
      <c r="F49" s="123"/>
      <c r="G49" s="127" t="str">
        <f t="shared" si="4"/>
        <v>A-93</v>
      </c>
      <c r="H49" s="128">
        <f>'CONCENTRADO CON MO + UTILIDAD'!L49</f>
        <v>200</v>
      </c>
      <c r="I49" s="128">
        <f>SUM('CONCENTRADO CON MO + UTILIDAD'!M49:Q49)</f>
        <v>1000</v>
      </c>
      <c r="J49" s="128">
        <f t="shared" si="5"/>
        <v>1200</v>
      </c>
    </row>
    <row r="50" spans="2:10" s="130" customFormat="1" x14ac:dyDescent="0.25">
      <c r="B50" s="129" t="s">
        <v>105</v>
      </c>
      <c r="C50" s="126">
        <f>SUM(C31:C49)</f>
        <v>21400</v>
      </c>
      <c r="D50" s="126">
        <f>SUM(D31:D49)</f>
        <v>53153.560000000005</v>
      </c>
      <c r="E50" s="126">
        <f>SUM(E31:E49)</f>
        <v>74553.56</v>
      </c>
      <c r="F50" s="124"/>
      <c r="G50" s="129" t="s">
        <v>105</v>
      </c>
      <c r="H50" s="126">
        <f>SUM(H31:H49)</f>
        <v>18600</v>
      </c>
      <c r="I50" s="126">
        <f>SUM(I31:I49)</f>
        <v>47237.130000000005</v>
      </c>
      <c r="J50" s="126">
        <f>SUM(J31:J49)</f>
        <v>65837.13</v>
      </c>
    </row>
    <row r="51" spans="2:10" x14ac:dyDescent="0.25">
      <c r="B51" s="123"/>
      <c r="C51" s="123"/>
      <c r="D51" s="123"/>
      <c r="E51" s="123"/>
      <c r="F51" s="123"/>
      <c r="G51" s="123"/>
      <c r="H51" s="123"/>
      <c r="I51" s="123"/>
      <c r="J51" s="123"/>
    </row>
    <row r="52" spans="2:10" x14ac:dyDescent="0.25">
      <c r="B52" s="123"/>
      <c r="C52" s="123"/>
      <c r="D52" s="123"/>
      <c r="E52" s="123"/>
      <c r="F52" s="123"/>
      <c r="G52" s="123"/>
      <c r="H52" s="123"/>
      <c r="I52" s="123"/>
      <c r="J52" s="123"/>
    </row>
    <row r="53" spans="2:10" x14ac:dyDescent="0.25">
      <c r="B53" s="123"/>
      <c r="C53" s="123"/>
      <c r="D53" s="123"/>
      <c r="E53" s="123"/>
      <c r="F53" s="123"/>
      <c r="G53" s="123"/>
      <c r="H53" s="123"/>
      <c r="I53" s="123"/>
      <c r="J53" s="123"/>
    </row>
    <row r="54" spans="2:10" x14ac:dyDescent="0.25">
      <c r="B54" s="124"/>
      <c r="C54" s="125" t="s">
        <v>5</v>
      </c>
      <c r="D54" s="124"/>
      <c r="E54" s="124"/>
      <c r="F54" s="123"/>
      <c r="G54" s="124"/>
      <c r="H54" s="125" t="s">
        <v>6</v>
      </c>
      <c r="I54" s="124"/>
      <c r="J54" s="124"/>
    </row>
    <row r="55" spans="2:10" x14ac:dyDescent="0.25">
      <c r="B55" s="126" t="s">
        <v>99</v>
      </c>
      <c r="C55" s="126" t="s">
        <v>100</v>
      </c>
      <c r="D55" s="126" t="s">
        <v>101</v>
      </c>
      <c r="E55" s="126" t="s">
        <v>105</v>
      </c>
      <c r="F55" s="123"/>
      <c r="G55" s="126" t="s">
        <v>99</v>
      </c>
      <c r="H55" s="126" t="s">
        <v>100</v>
      </c>
      <c r="I55" s="126" t="s">
        <v>101</v>
      </c>
      <c r="J55" s="126" t="s">
        <v>105</v>
      </c>
    </row>
    <row r="56" spans="2:10" x14ac:dyDescent="0.25">
      <c r="B56" s="127" t="str">
        <f t="shared" ref="B56:B74" si="6">B31</f>
        <v>B-9</v>
      </c>
      <c r="C56" s="128">
        <f>'CONCENTRADO CON MO + UTILIDAD'!C56</f>
        <v>1200</v>
      </c>
      <c r="D56" s="128">
        <f>SUM('CONCENTRADO CON MO + UTILIDAD'!D56:H56)</f>
        <v>2020</v>
      </c>
      <c r="E56" s="128">
        <f t="shared" ref="E56:E74" si="7">SUM(C56:D56)</f>
        <v>3220</v>
      </c>
      <c r="F56" s="123"/>
      <c r="G56" s="127" t="str">
        <f t="shared" ref="G56:G74" si="8">G31</f>
        <v>B-9</v>
      </c>
      <c r="H56" s="128">
        <f>'CONCENTRADO CON MO + UTILIDAD'!L56</f>
        <v>200</v>
      </c>
      <c r="I56" s="128">
        <f>SUM('CONCENTRADO CON MO + UTILIDAD'!M56:Q56)</f>
        <v>6060</v>
      </c>
      <c r="J56" s="128">
        <f t="shared" ref="J56:J74" si="9">SUM(H56:I56)</f>
        <v>6260</v>
      </c>
    </row>
    <row r="57" spans="2:10" x14ac:dyDescent="0.25">
      <c r="B57" s="127" t="str">
        <f t="shared" si="6"/>
        <v>B-65</v>
      </c>
      <c r="C57" s="128">
        <f>'CONCENTRADO CON MO + UTILIDAD'!C57</f>
        <v>200</v>
      </c>
      <c r="D57" s="128">
        <f>SUM('CONCENTRADO CON MO + UTILIDAD'!D57:H57)</f>
        <v>6060</v>
      </c>
      <c r="E57" s="128">
        <f t="shared" si="7"/>
        <v>6260</v>
      </c>
      <c r="F57" s="123"/>
      <c r="G57" s="127" t="str">
        <f t="shared" si="8"/>
        <v>B-65</v>
      </c>
      <c r="H57" s="128">
        <f>'CONCENTRADO CON MO + UTILIDAD'!L57</f>
        <v>1000</v>
      </c>
      <c r="I57" s="128">
        <f>SUM('CONCENTRADO CON MO + UTILIDAD'!M57:Q57)</f>
        <v>909</v>
      </c>
      <c r="J57" s="128">
        <f t="shared" si="9"/>
        <v>1909</v>
      </c>
    </row>
    <row r="58" spans="2:10" x14ac:dyDescent="0.25">
      <c r="B58" s="127" t="str">
        <f t="shared" si="6"/>
        <v>B-357</v>
      </c>
      <c r="C58" s="128">
        <f>'CONCENTRADO CON MO + UTILIDAD'!C58</f>
        <v>2000</v>
      </c>
      <c r="D58" s="128">
        <f>SUM('CONCENTRADO CON MO + UTILIDAD'!D58:H58)</f>
        <v>2929</v>
      </c>
      <c r="E58" s="128">
        <f t="shared" si="7"/>
        <v>4929</v>
      </c>
      <c r="F58" s="123"/>
      <c r="G58" s="127" t="str">
        <f t="shared" si="8"/>
        <v>B-357</v>
      </c>
      <c r="H58" s="128">
        <f>'CONCENTRADO CON MO + UTILIDAD'!L58</f>
        <v>200</v>
      </c>
      <c r="I58" s="128">
        <f>SUM('CONCENTRADO CON MO + UTILIDAD'!M58:Q58)</f>
        <v>4040</v>
      </c>
      <c r="J58" s="128">
        <f t="shared" si="9"/>
        <v>4240</v>
      </c>
    </row>
    <row r="59" spans="2:10" x14ac:dyDescent="0.25">
      <c r="B59" s="127" t="str">
        <f t="shared" si="6"/>
        <v>B-7</v>
      </c>
      <c r="C59" s="128">
        <f>'CONCENTRADO CON MO + UTILIDAD'!C59</f>
        <v>200</v>
      </c>
      <c r="D59" s="128">
        <f>SUM('CONCENTRADO CON MO + UTILIDAD'!D59:H59)</f>
        <v>4040</v>
      </c>
      <c r="E59" s="128">
        <f t="shared" si="7"/>
        <v>4240</v>
      </c>
      <c r="F59" s="123"/>
      <c r="G59" s="127" t="str">
        <f t="shared" si="8"/>
        <v>B-7</v>
      </c>
      <c r="H59" s="128">
        <f>'CONCENTRADO CON MO + UTILIDAD'!L59</f>
        <v>2400</v>
      </c>
      <c r="I59" s="128">
        <f>SUM('CONCENTRADO CON MO + UTILIDAD'!M59:Q59)</f>
        <v>2396.73</v>
      </c>
      <c r="J59" s="128">
        <f t="shared" si="9"/>
        <v>4796.7299999999996</v>
      </c>
    </row>
    <row r="60" spans="2:10" x14ac:dyDescent="0.25">
      <c r="B60" s="127" t="str">
        <f t="shared" si="6"/>
        <v>B-15</v>
      </c>
      <c r="C60" s="128">
        <f>'CONCENTRADO CON MO + UTILIDAD'!C60</f>
        <v>1650</v>
      </c>
      <c r="D60" s="128">
        <f>SUM('CONCENTRADO CON MO + UTILIDAD'!D60:H60)</f>
        <v>1134.23</v>
      </c>
      <c r="E60" s="128">
        <f t="shared" si="7"/>
        <v>2784.23</v>
      </c>
      <c r="F60" s="123"/>
      <c r="G60" s="127" t="str">
        <f t="shared" si="8"/>
        <v>B-15</v>
      </c>
      <c r="H60" s="128">
        <f>'CONCENTRADO CON MO + UTILIDAD'!L60</f>
        <v>200</v>
      </c>
      <c r="I60" s="128">
        <f>SUM('CONCENTRADO CON MO + UTILIDAD'!M60:Q60)</f>
        <v>4040</v>
      </c>
      <c r="J60" s="128">
        <f t="shared" si="9"/>
        <v>4240</v>
      </c>
    </row>
    <row r="61" spans="2:10" x14ac:dyDescent="0.25">
      <c r="B61" s="127" t="str">
        <f t="shared" si="6"/>
        <v>B-541</v>
      </c>
      <c r="C61" s="128">
        <f>'CONCENTRADO CON MO + UTILIDAD'!C61</f>
        <v>1200</v>
      </c>
      <c r="D61" s="128">
        <f>SUM('CONCENTRADO CON MO + UTILIDAD'!D61:H61)</f>
        <v>2020</v>
      </c>
      <c r="E61" s="128">
        <f t="shared" si="7"/>
        <v>3220</v>
      </c>
      <c r="F61" s="123"/>
      <c r="G61" s="127" t="str">
        <f t="shared" si="8"/>
        <v>B-541</v>
      </c>
      <c r="H61" s="128">
        <f>'CONCENTRADO CON MO + UTILIDAD'!L61</f>
        <v>200</v>
      </c>
      <c r="I61" s="128">
        <f>SUM('CONCENTRADO CON MO + UTILIDAD'!M61:Q61)</f>
        <v>6060</v>
      </c>
      <c r="J61" s="128">
        <f t="shared" si="9"/>
        <v>6260</v>
      </c>
    </row>
    <row r="62" spans="2:10" x14ac:dyDescent="0.25">
      <c r="B62" s="127" t="str">
        <f t="shared" si="6"/>
        <v>B-479</v>
      </c>
      <c r="C62" s="128">
        <f>'CONCENTRADO CON MO + UTILIDAD'!C62</f>
        <v>200</v>
      </c>
      <c r="D62" s="128">
        <f>SUM('CONCENTRADO CON MO + UTILIDAD'!D62:H62)</f>
        <v>6060</v>
      </c>
      <c r="E62" s="128">
        <f t="shared" si="7"/>
        <v>6260</v>
      </c>
      <c r="F62" s="123"/>
      <c r="G62" s="127" t="str">
        <f t="shared" si="8"/>
        <v>B-479</v>
      </c>
      <c r="H62" s="128">
        <f>'CONCENTRADO CON MO + UTILIDAD'!L62</f>
        <v>1000</v>
      </c>
      <c r="I62" s="128">
        <f>SUM('CONCENTRADO CON MO + UTILIDAD'!M62:Q62)</f>
        <v>909</v>
      </c>
      <c r="J62" s="128">
        <f t="shared" si="9"/>
        <v>1909</v>
      </c>
    </row>
    <row r="63" spans="2:10" x14ac:dyDescent="0.25">
      <c r="B63" s="127" t="str">
        <f t="shared" si="6"/>
        <v>B-382</v>
      </c>
      <c r="C63" s="128">
        <f>'CONCENTRADO CON MO + UTILIDAD'!C63</f>
        <v>1000</v>
      </c>
      <c r="D63" s="128">
        <f>SUM('CONCENTRADO CON MO + UTILIDAD'!D63:H63)</f>
        <v>1262.5</v>
      </c>
      <c r="E63" s="128">
        <f t="shared" si="7"/>
        <v>2262.5</v>
      </c>
      <c r="F63" s="123"/>
      <c r="G63" s="127" t="str">
        <f t="shared" si="8"/>
        <v>B-382</v>
      </c>
      <c r="H63" s="128">
        <f>'CONCENTRADO CON MO + UTILIDAD'!L63</f>
        <v>200</v>
      </c>
      <c r="I63" s="128">
        <f>SUM('CONCENTRADO CON MO + UTILIDAD'!M63:Q63)</f>
        <v>1976.72</v>
      </c>
      <c r="J63" s="128">
        <f t="shared" si="9"/>
        <v>2176.7200000000003</v>
      </c>
    </row>
    <row r="64" spans="2:10" x14ac:dyDescent="0.25">
      <c r="B64" s="127" t="str">
        <f t="shared" si="6"/>
        <v>A-37</v>
      </c>
      <c r="C64" s="128">
        <f>'CONCENTRADO CON MO + UTILIDAD'!C64</f>
        <v>200</v>
      </c>
      <c r="D64" s="128">
        <f>SUM('CONCENTRADO CON MO + UTILIDAD'!D64:H64)</f>
        <v>5050</v>
      </c>
      <c r="E64" s="128">
        <f t="shared" si="7"/>
        <v>5250</v>
      </c>
      <c r="F64" s="123"/>
      <c r="G64" s="127" t="str">
        <f t="shared" si="8"/>
        <v>A-37</v>
      </c>
      <c r="H64" s="128">
        <f>'CONCENTRADO CON MO + UTILIDAD'!L64</f>
        <v>2300</v>
      </c>
      <c r="I64" s="128">
        <f>SUM('CONCENTRADO CON MO + UTILIDAD'!M64:Q64)</f>
        <v>1465.51</v>
      </c>
      <c r="J64" s="128">
        <f t="shared" si="9"/>
        <v>3765.51</v>
      </c>
    </row>
    <row r="65" spans="2:10" x14ac:dyDescent="0.25">
      <c r="B65" s="127" t="str">
        <f t="shared" si="6"/>
        <v>Q-67</v>
      </c>
      <c r="C65" s="128">
        <f>'CONCENTRADO CON MO + UTILIDAD'!C65</f>
        <v>1000</v>
      </c>
      <c r="D65" s="128">
        <f>SUM('CONCENTRADO CON MO + UTILIDAD'!D65:H65)</f>
        <v>909</v>
      </c>
      <c r="E65" s="128">
        <f t="shared" si="7"/>
        <v>1909</v>
      </c>
      <c r="F65" s="123"/>
      <c r="G65" s="127" t="str">
        <f t="shared" si="8"/>
        <v>Q-67</v>
      </c>
      <c r="H65" s="128">
        <f>'CONCENTRADO CON MO + UTILIDAD'!L65</f>
        <v>200</v>
      </c>
      <c r="I65" s="128">
        <f>SUM('CONCENTRADO CON MO + UTILIDAD'!M65:Q65)</f>
        <v>5050</v>
      </c>
      <c r="J65" s="128">
        <f t="shared" si="9"/>
        <v>5250</v>
      </c>
    </row>
    <row r="66" spans="2:10" x14ac:dyDescent="0.25">
      <c r="B66" s="127" t="str">
        <f t="shared" si="6"/>
        <v>Q-23</v>
      </c>
      <c r="C66" s="128">
        <f>'CONCENTRADO CON MO + UTILIDAD'!C66</f>
        <v>200</v>
      </c>
      <c r="D66" s="128">
        <f>SUM('CONCENTRADO CON MO + UTILIDAD'!D66:H66)</f>
        <v>3000</v>
      </c>
      <c r="E66" s="128">
        <f t="shared" si="7"/>
        <v>3200</v>
      </c>
      <c r="F66" s="123"/>
      <c r="G66" s="127" t="str">
        <f t="shared" si="8"/>
        <v>Q-23</v>
      </c>
      <c r="H66" s="128">
        <f>'CONCENTRADO CON MO + UTILIDAD'!L66</f>
        <v>200</v>
      </c>
      <c r="I66" s="128">
        <f>SUM('CONCENTRADO CON MO + UTILIDAD'!M66:Q66)</f>
        <v>3000</v>
      </c>
      <c r="J66" s="128">
        <f t="shared" si="9"/>
        <v>3200</v>
      </c>
    </row>
    <row r="67" spans="2:10" x14ac:dyDescent="0.25">
      <c r="B67" s="127" t="str">
        <f t="shared" si="6"/>
        <v>Q-98</v>
      </c>
      <c r="C67" s="128">
        <f>'CONCENTRADO CON MO + UTILIDAD'!C67</f>
        <v>3200</v>
      </c>
      <c r="D67" s="128">
        <f>SUM('CONCENTRADO CON MO + UTILIDAD'!D67:H67)</f>
        <v>4545</v>
      </c>
      <c r="E67" s="128">
        <f t="shared" si="7"/>
        <v>7745</v>
      </c>
      <c r="F67" s="123"/>
      <c r="G67" s="127" t="str">
        <f t="shared" si="8"/>
        <v>Q-98</v>
      </c>
      <c r="H67" s="128">
        <f>'CONCENTRADO CON MO + UTILIDAD'!L67</f>
        <v>200</v>
      </c>
      <c r="I67" s="128">
        <f>SUM('CONCENTRADO CON MO + UTILIDAD'!M67:Q67)</f>
        <v>3000</v>
      </c>
      <c r="J67" s="128">
        <f t="shared" si="9"/>
        <v>3200</v>
      </c>
    </row>
    <row r="68" spans="2:10" x14ac:dyDescent="0.25">
      <c r="B68" s="127" t="str">
        <f t="shared" si="6"/>
        <v>Q-664</v>
      </c>
      <c r="C68" s="128">
        <f>'CONCENTRADO CON MO + UTILIDAD'!C68</f>
        <v>4200</v>
      </c>
      <c r="D68" s="128">
        <f>SUM('CONCENTRADO CON MO + UTILIDAD'!D68:H68)</f>
        <v>4545</v>
      </c>
      <c r="E68" s="128">
        <f t="shared" si="7"/>
        <v>8745</v>
      </c>
      <c r="F68" s="123"/>
      <c r="G68" s="127" t="str">
        <f t="shared" si="8"/>
        <v>Q-664</v>
      </c>
      <c r="H68" s="128">
        <f>'CONCENTRADO CON MO + UTILIDAD'!L68</f>
        <v>200</v>
      </c>
      <c r="I68" s="128">
        <f>SUM('CONCENTRADO CON MO + UTILIDAD'!M68:Q68)</f>
        <v>2501.0100000000002</v>
      </c>
      <c r="J68" s="128">
        <f t="shared" si="9"/>
        <v>2701.01</v>
      </c>
    </row>
    <row r="69" spans="2:10" x14ac:dyDescent="0.25">
      <c r="B69" s="127" t="str">
        <f t="shared" si="6"/>
        <v>A-6</v>
      </c>
      <c r="C69" s="128">
        <f>'CONCENTRADO CON MO + UTILIDAD'!C69</f>
        <v>1500</v>
      </c>
      <c r="D69" s="128">
        <f>SUM('CONCENTRADO CON MO + UTILIDAD'!D69:H69)</f>
        <v>1515</v>
      </c>
      <c r="E69" s="128">
        <f t="shared" si="7"/>
        <v>3015</v>
      </c>
      <c r="F69" s="123"/>
      <c r="G69" s="127" t="str">
        <f t="shared" si="8"/>
        <v>A-6</v>
      </c>
      <c r="H69" s="128">
        <f>'CONCENTRADO CON MO + UTILIDAD'!L69</f>
        <v>1000</v>
      </c>
      <c r="I69" s="128">
        <f>SUM('CONCENTRADO CON MO + UTILIDAD'!M69:Q69)</f>
        <v>909</v>
      </c>
      <c r="J69" s="128">
        <f t="shared" si="9"/>
        <v>1909</v>
      </c>
    </row>
    <row r="70" spans="2:10" x14ac:dyDescent="0.25">
      <c r="B70" s="127" t="str">
        <f t="shared" si="6"/>
        <v>A-367</v>
      </c>
      <c r="C70" s="128">
        <f>'CONCENTRADO CON MO + UTILIDAD'!C70</f>
        <v>200</v>
      </c>
      <c r="D70" s="128">
        <f>SUM('CONCENTRADO CON MO + UTILIDAD'!D70:H70)</f>
        <v>4545</v>
      </c>
      <c r="E70" s="128">
        <f t="shared" si="7"/>
        <v>4745</v>
      </c>
      <c r="F70" s="123"/>
      <c r="G70" s="127" t="str">
        <f t="shared" si="8"/>
        <v>A-367</v>
      </c>
      <c r="H70" s="128">
        <f>'CONCENTRADO CON MO + UTILIDAD'!L70</f>
        <v>2300</v>
      </c>
      <c r="I70" s="128">
        <f>SUM('CONCENTRADO CON MO + UTILIDAD'!M70:Q70)</f>
        <v>1465.51</v>
      </c>
      <c r="J70" s="128">
        <f t="shared" si="9"/>
        <v>3765.51</v>
      </c>
    </row>
    <row r="71" spans="2:10" x14ac:dyDescent="0.25">
      <c r="B71" s="127" t="str">
        <f t="shared" si="6"/>
        <v>A-494</v>
      </c>
      <c r="C71" s="128">
        <f>'CONCENTRADO CON MO + UTILIDAD'!C71</f>
        <v>1500</v>
      </c>
      <c r="D71" s="128">
        <f>SUM('CONCENTRADO CON MO + UTILIDAD'!D71:H71)</f>
        <v>5454</v>
      </c>
      <c r="E71" s="128">
        <f t="shared" si="7"/>
        <v>6954</v>
      </c>
      <c r="F71" s="123"/>
      <c r="G71" s="127" t="str">
        <f t="shared" si="8"/>
        <v>A-494</v>
      </c>
      <c r="H71" s="128">
        <f>'CONCENTRADO CON MO + UTILIDAD'!L71</f>
        <v>700</v>
      </c>
      <c r="I71" s="128">
        <f>SUM('CONCENTRADO CON MO + UTILIDAD'!M71:Q71)</f>
        <v>1264.52</v>
      </c>
      <c r="J71" s="128">
        <f t="shared" si="9"/>
        <v>1964.52</v>
      </c>
    </row>
    <row r="72" spans="2:10" x14ac:dyDescent="0.25">
      <c r="B72" s="127" t="str">
        <f t="shared" si="6"/>
        <v>A-278</v>
      </c>
      <c r="C72" s="128">
        <f>'CONCENTRADO CON MO + UTILIDAD'!C72</f>
        <v>200</v>
      </c>
      <c r="D72" s="128">
        <f>SUM('CONCENTRADO CON MO + UTILIDAD'!D72:H72)</f>
        <v>0</v>
      </c>
      <c r="E72" s="128">
        <f t="shared" si="7"/>
        <v>200</v>
      </c>
      <c r="F72" s="123"/>
      <c r="G72" s="127" t="str">
        <f t="shared" si="8"/>
        <v>A-278</v>
      </c>
      <c r="H72" s="128">
        <f>'CONCENTRADO CON MO + UTILIDAD'!L72</f>
        <v>5000</v>
      </c>
      <c r="I72" s="128">
        <f>SUM('CONCENTRADO CON MO + UTILIDAD'!M72:Q72)</f>
        <v>5757</v>
      </c>
      <c r="J72" s="128">
        <f t="shared" si="9"/>
        <v>10757</v>
      </c>
    </row>
    <row r="73" spans="2:10" x14ac:dyDescent="0.25">
      <c r="B73" s="127" t="str">
        <f t="shared" si="6"/>
        <v>A-38</v>
      </c>
      <c r="C73" s="128">
        <f>'CONCENTRADO CON MO + UTILIDAD'!C73</f>
        <v>1200</v>
      </c>
      <c r="D73" s="128">
        <f>SUM('CONCENTRADO CON MO + UTILIDAD'!D73:H73)</f>
        <v>2020</v>
      </c>
      <c r="E73" s="128">
        <f t="shared" si="7"/>
        <v>3220</v>
      </c>
      <c r="F73" s="123"/>
      <c r="G73" s="127" t="str">
        <f t="shared" si="8"/>
        <v>A-38</v>
      </c>
      <c r="H73" s="128">
        <f>'CONCENTRADO CON MO + UTILIDAD'!L73</f>
        <v>200</v>
      </c>
      <c r="I73" s="128">
        <f>SUM('CONCENTRADO CON MO + UTILIDAD'!M73:Q73)</f>
        <v>3005</v>
      </c>
      <c r="J73" s="128">
        <f t="shared" si="9"/>
        <v>3205</v>
      </c>
    </row>
    <row r="74" spans="2:10" x14ac:dyDescent="0.25">
      <c r="B74" s="127" t="str">
        <f t="shared" si="6"/>
        <v>A-93</v>
      </c>
      <c r="C74" s="128">
        <f>'CONCENTRADO CON MO + UTILIDAD'!C74</f>
        <v>2700</v>
      </c>
      <c r="D74" s="128">
        <f>SUM('CONCENTRADO CON MO + UTILIDAD'!D74:H74)</f>
        <v>2373.5</v>
      </c>
      <c r="E74" s="128">
        <f t="shared" si="7"/>
        <v>5073.5</v>
      </c>
      <c r="F74" s="123"/>
      <c r="G74" s="127" t="str">
        <f t="shared" si="8"/>
        <v>A-93</v>
      </c>
      <c r="H74" s="128">
        <f>'CONCENTRADO CON MO + UTILIDAD'!L74</f>
        <v>200</v>
      </c>
      <c r="I74" s="128">
        <f>SUM('CONCENTRADO CON MO + UTILIDAD'!M74:Q74)</f>
        <v>3030</v>
      </c>
      <c r="J74" s="128">
        <f t="shared" si="9"/>
        <v>3230</v>
      </c>
    </row>
    <row r="75" spans="2:10" s="130" customFormat="1" x14ac:dyDescent="0.25">
      <c r="B75" s="129" t="s">
        <v>105</v>
      </c>
      <c r="C75" s="126">
        <f>SUM(C56:C74)</f>
        <v>23750</v>
      </c>
      <c r="D75" s="126">
        <f>SUM(D56:D74)</f>
        <v>59482.229999999996</v>
      </c>
      <c r="E75" s="126">
        <f>SUM(E56:E74)</f>
        <v>83232.23</v>
      </c>
      <c r="F75" s="124"/>
      <c r="G75" s="129" t="s">
        <v>105</v>
      </c>
      <c r="H75" s="126">
        <f>SUM(H56:H74)</f>
        <v>17900</v>
      </c>
      <c r="I75" s="126">
        <f>SUM(I56:I74)</f>
        <v>56839</v>
      </c>
      <c r="J75" s="126">
        <f>SUM(J56:J74)</f>
        <v>74739</v>
      </c>
    </row>
    <row r="76" spans="2:10" x14ac:dyDescent="0.25">
      <c r="B76" s="123"/>
      <c r="C76" s="123"/>
      <c r="D76" s="123"/>
      <c r="E76" s="123"/>
      <c r="F76" s="123"/>
      <c r="G76" s="123"/>
      <c r="H76" s="123"/>
      <c r="I76" s="123"/>
      <c r="J76" s="123"/>
    </row>
    <row r="77" spans="2:10" x14ac:dyDescent="0.25">
      <c r="B77" s="123"/>
      <c r="C77" s="123"/>
      <c r="D77" s="123"/>
      <c r="E77" s="123"/>
      <c r="F77" s="123"/>
      <c r="G77" s="123"/>
      <c r="H77" s="123"/>
      <c r="I77" s="123"/>
      <c r="J77" s="123"/>
    </row>
    <row r="78" spans="2:10" x14ac:dyDescent="0.25">
      <c r="B78" s="123"/>
      <c r="C78" s="123"/>
      <c r="D78" s="123"/>
      <c r="E78" s="123"/>
      <c r="F78" s="123"/>
      <c r="G78" s="123"/>
      <c r="H78" s="123"/>
      <c r="I78" s="123"/>
      <c r="J78" s="123"/>
    </row>
    <row r="79" spans="2:10" x14ac:dyDescent="0.25">
      <c r="B79" s="124"/>
      <c r="C79" s="125" t="s">
        <v>7</v>
      </c>
      <c r="D79" s="124"/>
      <c r="E79" s="124"/>
      <c r="F79" s="123"/>
      <c r="G79" s="124"/>
      <c r="H79" s="125" t="s">
        <v>8</v>
      </c>
      <c r="I79" s="124"/>
      <c r="J79" s="124"/>
    </row>
    <row r="80" spans="2:10" x14ac:dyDescent="0.25">
      <c r="B80" s="126" t="s">
        <v>99</v>
      </c>
      <c r="C80" s="126" t="s">
        <v>100</v>
      </c>
      <c r="D80" s="126" t="s">
        <v>101</v>
      </c>
      <c r="E80" s="126" t="s">
        <v>105</v>
      </c>
      <c r="F80" s="123"/>
      <c r="G80" s="126" t="s">
        <v>99</v>
      </c>
      <c r="H80" s="126" t="s">
        <v>100</v>
      </c>
      <c r="I80" s="126" t="s">
        <v>101</v>
      </c>
      <c r="J80" s="126" t="s">
        <v>105</v>
      </c>
    </row>
    <row r="81" spans="2:10" x14ac:dyDescent="0.25">
      <c r="B81" s="127" t="str">
        <f t="shared" ref="B81:B99" si="10">B56</f>
        <v>B-9</v>
      </c>
      <c r="C81" s="128">
        <f>'CONCENTRADO CON MO + UTILIDAD'!C81</f>
        <v>2200</v>
      </c>
      <c r="D81" s="128">
        <f>SUM('CONCENTRADO CON MO + UTILIDAD'!D81:H81)</f>
        <v>3030</v>
      </c>
      <c r="E81" s="128">
        <f t="shared" ref="E81:E99" si="11">SUM(C81:D81)</f>
        <v>5230</v>
      </c>
      <c r="F81" s="123"/>
      <c r="G81" s="127" t="str">
        <f t="shared" ref="G81:G99" si="12">G56</f>
        <v>B-9</v>
      </c>
      <c r="H81" s="128">
        <f>'CONCENTRADO CON MO + UTILIDAD'!L81</f>
        <v>200</v>
      </c>
      <c r="I81" s="128">
        <f>SUM('CONCENTRADO CON MO + UTILIDAD'!M81:Q81)</f>
        <v>6060</v>
      </c>
      <c r="J81" s="128">
        <f t="shared" ref="J81:J99" si="13">SUM(H81:I81)</f>
        <v>6260</v>
      </c>
    </row>
    <row r="82" spans="2:10" x14ac:dyDescent="0.25">
      <c r="B82" s="127" t="str">
        <f t="shared" si="10"/>
        <v>B-65</v>
      </c>
      <c r="C82" s="128">
        <f>'CONCENTRADO CON MO + UTILIDAD'!C82</f>
        <v>2200</v>
      </c>
      <c r="D82" s="128">
        <f>SUM('CONCENTRADO CON MO + UTILIDAD'!D82:H82)</f>
        <v>3030</v>
      </c>
      <c r="E82" s="128">
        <f t="shared" si="11"/>
        <v>5230</v>
      </c>
      <c r="F82" s="123"/>
      <c r="G82" s="127" t="str">
        <f t="shared" si="12"/>
        <v>B-65</v>
      </c>
      <c r="H82" s="128">
        <f>'CONCENTRADO CON MO + UTILIDAD'!L82</f>
        <v>200</v>
      </c>
      <c r="I82" s="128">
        <f>SUM('CONCENTRADO CON MO + UTILIDAD'!M82:Q82)</f>
        <v>6060</v>
      </c>
      <c r="J82" s="128">
        <f t="shared" si="13"/>
        <v>6260</v>
      </c>
    </row>
    <row r="83" spans="2:10" x14ac:dyDescent="0.25">
      <c r="B83" s="127" t="str">
        <f t="shared" si="10"/>
        <v>B-357</v>
      </c>
      <c r="C83" s="128">
        <f>'CONCENTRADO CON MO + UTILIDAD'!C83</f>
        <v>2200</v>
      </c>
      <c r="D83" s="128">
        <f>SUM('CONCENTRADO CON MO + UTILIDAD'!D83:H83)</f>
        <v>4040</v>
      </c>
      <c r="E83" s="128">
        <f t="shared" si="11"/>
        <v>6240</v>
      </c>
      <c r="F83" s="123"/>
      <c r="G83" s="127" t="str">
        <f t="shared" si="12"/>
        <v>B-357</v>
      </c>
      <c r="H83" s="128">
        <f>'CONCENTRADO CON MO + UTILIDAD'!L83</f>
        <v>1000</v>
      </c>
      <c r="I83" s="128">
        <f>SUM('CONCENTRADO CON MO + UTILIDAD'!M83:Q83)</f>
        <v>909</v>
      </c>
      <c r="J83" s="128">
        <f t="shared" si="13"/>
        <v>1909</v>
      </c>
    </row>
    <row r="84" spans="2:10" x14ac:dyDescent="0.25">
      <c r="B84" s="127" t="str">
        <f t="shared" si="10"/>
        <v>B-7</v>
      </c>
      <c r="C84" s="128">
        <f>'CONCENTRADO CON MO + UTILIDAD'!C84</f>
        <v>2200</v>
      </c>
      <c r="D84" s="128">
        <f>SUM('CONCENTRADO CON MO + UTILIDAD'!D84:H84)</f>
        <v>2525</v>
      </c>
      <c r="E84" s="128">
        <f t="shared" si="11"/>
        <v>4725</v>
      </c>
      <c r="F84" s="123"/>
      <c r="G84" s="127" t="str">
        <f t="shared" si="12"/>
        <v>B-7</v>
      </c>
      <c r="H84" s="128">
        <f>'CONCENTRADO CON MO + UTILIDAD'!L84</f>
        <v>1200</v>
      </c>
      <c r="I84" s="128">
        <f>SUM('CONCENTRADO CON MO + UTILIDAD'!M84:Q84)</f>
        <v>2020</v>
      </c>
      <c r="J84" s="128">
        <f t="shared" si="13"/>
        <v>3220</v>
      </c>
    </row>
    <row r="85" spans="2:10" x14ac:dyDescent="0.25">
      <c r="B85" s="127" t="str">
        <f t="shared" si="10"/>
        <v>B-15</v>
      </c>
      <c r="C85" s="128">
        <f>'CONCENTRADO CON MO + UTILIDAD'!C85</f>
        <v>2200</v>
      </c>
      <c r="D85" s="128">
        <f>SUM('CONCENTRADO CON MO + UTILIDAD'!D85:H85)</f>
        <v>2525</v>
      </c>
      <c r="E85" s="128">
        <f t="shared" si="11"/>
        <v>4725</v>
      </c>
      <c r="F85" s="123"/>
      <c r="G85" s="127" t="str">
        <f t="shared" si="12"/>
        <v>B-15</v>
      </c>
      <c r="H85" s="128">
        <f>'CONCENTRADO CON MO + UTILIDAD'!L85</f>
        <v>1200</v>
      </c>
      <c r="I85" s="128">
        <f>SUM('CONCENTRADO CON MO + UTILIDAD'!M85:Q85)</f>
        <v>2020</v>
      </c>
      <c r="J85" s="128">
        <f t="shared" si="13"/>
        <v>3220</v>
      </c>
    </row>
    <row r="86" spans="2:10" x14ac:dyDescent="0.25">
      <c r="B86" s="127" t="str">
        <f t="shared" si="10"/>
        <v>B-541</v>
      </c>
      <c r="C86" s="128">
        <f>'CONCENTRADO CON MO + UTILIDAD'!C86</f>
        <v>2200</v>
      </c>
      <c r="D86" s="128">
        <f>SUM('CONCENTRADO CON MO + UTILIDAD'!D86:H86)</f>
        <v>3030</v>
      </c>
      <c r="E86" s="128">
        <f t="shared" si="11"/>
        <v>5230</v>
      </c>
      <c r="F86" s="123"/>
      <c r="G86" s="127" t="str">
        <f t="shared" si="12"/>
        <v>B-541</v>
      </c>
      <c r="H86" s="128">
        <f>'CONCENTRADO CON MO + UTILIDAD'!L86</f>
        <v>1000</v>
      </c>
      <c r="I86" s="128">
        <f>SUM('CONCENTRADO CON MO + UTILIDAD'!M86:Q86)</f>
        <v>909</v>
      </c>
      <c r="J86" s="128">
        <f t="shared" si="13"/>
        <v>1909</v>
      </c>
    </row>
    <row r="87" spans="2:10" x14ac:dyDescent="0.25">
      <c r="B87" s="127" t="str">
        <f t="shared" si="10"/>
        <v>B-479</v>
      </c>
      <c r="C87" s="128">
        <f>'CONCENTRADO CON MO + UTILIDAD'!C87</f>
        <v>2200</v>
      </c>
      <c r="D87" s="128">
        <f>SUM('CONCENTRADO CON MO + UTILIDAD'!D87:H87)</f>
        <v>3030</v>
      </c>
      <c r="E87" s="128">
        <f t="shared" si="11"/>
        <v>5230</v>
      </c>
      <c r="F87" s="123"/>
      <c r="G87" s="127" t="str">
        <f t="shared" si="12"/>
        <v>B-479</v>
      </c>
      <c r="H87" s="128">
        <f>'CONCENTRADO CON MO + UTILIDAD'!L87</f>
        <v>200</v>
      </c>
      <c r="I87" s="128">
        <f>SUM('CONCENTRADO CON MO + UTILIDAD'!M87:Q87)</f>
        <v>6060</v>
      </c>
      <c r="J87" s="128">
        <f t="shared" si="13"/>
        <v>6260</v>
      </c>
    </row>
    <row r="88" spans="2:10" x14ac:dyDescent="0.25">
      <c r="B88" s="127" t="str">
        <f t="shared" si="10"/>
        <v>B-382</v>
      </c>
      <c r="C88" s="128">
        <f>'CONCENTRADO CON MO + UTILIDAD'!C88</f>
        <v>1500</v>
      </c>
      <c r="D88" s="128">
        <f>SUM('CONCENTRADO CON MO + UTILIDAD'!D88:H88)</f>
        <v>1212</v>
      </c>
      <c r="E88" s="128">
        <f t="shared" si="11"/>
        <v>2712</v>
      </c>
      <c r="F88" s="123"/>
      <c r="G88" s="127" t="str">
        <f t="shared" si="12"/>
        <v>B-382</v>
      </c>
      <c r="H88" s="128">
        <f>'CONCENTRADO CON MO + UTILIDAD'!L88</f>
        <v>1000</v>
      </c>
      <c r="I88" s="128">
        <f>SUM('CONCENTRADO CON MO + UTILIDAD'!M88:Q88)</f>
        <v>1262.5</v>
      </c>
      <c r="J88" s="128">
        <f t="shared" si="13"/>
        <v>2262.5</v>
      </c>
    </row>
    <row r="89" spans="2:10" x14ac:dyDescent="0.25">
      <c r="B89" s="127" t="str">
        <f t="shared" si="10"/>
        <v>A-37</v>
      </c>
      <c r="C89" s="128">
        <f>'CONCENTRADO CON MO + UTILIDAD'!C89</f>
        <v>200</v>
      </c>
      <c r="D89" s="128">
        <f>SUM('CONCENTRADO CON MO + UTILIDAD'!D89:H89)</f>
        <v>1500</v>
      </c>
      <c r="E89" s="128">
        <f t="shared" si="11"/>
        <v>1700</v>
      </c>
      <c r="F89" s="123"/>
      <c r="G89" s="127" t="str">
        <f t="shared" si="12"/>
        <v>A-37</v>
      </c>
      <c r="H89" s="128">
        <f>'CONCENTRADO CON MO + UTILIDAD'!L89</f>
        <v>200</v>
      </c>
      <c r="I89" s="128">
        <f>SUM('CONCENTRADO CON MO + UTILIDAD'!M89:Q89)</f>
        <v>1801.01</v>
      </c>
      <c r="J89" s="128">
        <f t="shared" si="13"/>
        <v>2001.01</v>
      </c>
    </row>
    <row r="90" spans="2:10" x14ac:dyDescent="0.25">
      <c r="B90" s="127" t="str">
        <f t="shared" si="10"/>
        <v>Q-67</v>
      </c>
      <c r="C90" s="128">
        <f>'CONCENTRADO CON MO + UTILIDAD'!C90</f>
        <v>200</v>
      </c>
      <c r="D90" s="128">
        <f>SUM('CONCENTRADO CON MO + UTILIDAD'!D90:H90)</f>
        <v>2500</v>
      </c>
      <c r="E90" s="128">
        <f t="shared" si="11"/>
        <v>2700</v>
      </c>
      <c r="F90" s="123"/>
      <c r="G90" s="127" t="str">
        <f t="shared" si="12"/>
        <v>Q-67</v>
      </c>
      <c r="H90" s="128">
        <f>'CONCENTRADO CON MO + UTILIDAD'!L90</f>
        <v>4200</v>
      </c>
      <c r="I90" s="128">
        <f>SUM('CONCENTRADO CON MO + UTILIDAD'!M90:Q90)</f>
        <v>4545</v>
      </c>
      <c r="J90" s="128">
        <f t="shared" si="13"/>
        <v>8745</v>
      </c>
    </row>
    <row r="91" spans="2:10" x14ac:dyDescent="0.25">
      <c r="B91" s="127" t="str">
        <f t="shared" si="10"/>
        <v>Q-23</v>
      </c>
      <c r="C91" s="128">
        <f>'CONCENTRADO CON MO + UTILIDAD'!C91</f>
        <v>4200</v>
      </c>
      <c r="D91" s="128">
        <f>SUM('CONCENTRADO CON MO + UTILIDAD'!D91:H91)</f>
        <v>4545</v>
      </c>
      <c r="E91" s="128">
        <f t="shared" si="11"/>
        <v>8745</v>
      </c>
      <c r="F91" s="123"/>
      <c r="G91" s="127" t="str">
        <f t="shared" si="12"/>
        <v>Q-23</v>
      </c>
      <c r="H91" s="128">
        <f>'CONCENTRADO CON MO + UTILIDAD'!L91</f>
        <v>200</v>
      </c>
      <c r="I91" s="128">
        <f>SUM('CONCENTRADO CON MO + UTILIDAD'!M91:Q91)</f>
        <v>2476.7200000000003</v>
      </c>
      <c r="J91" s="128">
        <f t="shared" si="13"/>
        <v>2676.7200000000003</v>
      </c>
    </row>
    <row r="92" spans="2:10" x14ac:dyDescent="0.25">
      <c r="B92" s="127" t="str">
        <f t="shared" si="10"/>
        <v>Q-98</v>
      </c>
      <c r="C92" s="128">
        <f>'CONCENTRADO CON MO + UTILIDAD'!C92</f>
        <v>200</v>
      </c>
      <c r="D92" s="128">
        <f>SUM('CONCENTRADO CON MO + UTILIDAD'!D92:H92)</f>
        <v>2500</v>
      </c>
      <c r="E92" s="128">
        <f t="shared" si="11"/>
        <v>2700</v>
      </c>
      <c r="F92" s="123"/>
      <c r="G92" s="127" t="str">
        <f t="shared" si="12"/>
        <v>Q-98</v>
      </c>
      <c r="H92" s="128">
        <f>'CONCENTRADO CON MO + UTILIDAD'!L92</f>
        <v>3200</v>
      </c>
      <c r="I92" s="128">
        <f>SUM('CONCENTRADO CON MO + UTILIDAD'!M92:Q92)</f>
        <v>2525</v>
      </c>
      <c r="J92" s="128">
        <f t="shared" si="13"/>
        <v>5725</v>
      </c>
    </row>
    <row r="93" spans="2:10" x14ac:dyDescent="0.25">
      <c r="B93" s="127" t="str">
        <f t="shared" si="10"/>
        <v>Q-664</v>
      </c>
      <c r="C93" s="128">
        <f>'CONCENTRADO CON MO + UTILIDAD'!C93</f>
        <v>200</v>
      </c>
      <c r="D93" s="128">
        <f>SUM('CONCENTRADO CON MO + UTILIDAD'!D93:H93)</f>
        <v>2500</v>
      </c>
      <c r="E93" s="128">
        <f t="shared" si="11"/>
        <v>2700</v>
      </c>
      <c r="F93" s="123"/>
      <c r="G93" s="127" t="str">
        <f t="shared" si="12"/>
        <v>Q-664</v>
      </c>
      <c r="H93" s="128">
        <f>'CONCENTRADO CON MO + UTILIDAD'!L93</f>
        <v>200</v>
      </c>
      <c r="I93" s="128">
        <f>SUM('CONCENTRADO CON MO + UTILIDAD'!M93:Q93)</f>
        <v>2526.0100000000002</v>
      </c>
      <c r="J93" s="128">
        <f t="shared" si="13"/>
        <v>2726.01</v>
      </c>
    </row>
    <row r="94" spans="2:10" x14ac:dyDescent="0.25">
      <c r="B94" s="127" t="str">
        <f t="shared" si="10"/>
        <v>A-6</v>
      </c>
      <c r="C94" s="128">
        <f>'CONCENTRADO CON MO + UTILIDAD'!C94</f>
        <v>2300</v>
      </c>
      <c r="D94" s="128">
        <f>SUM('CONCENTRADO CON MO + UTILIDAD'!D94:H94)</f>
        <v>1464.5</v>
      </c>
      <c r="E94" s="128">
        <f t="shared" si="11"/>
        <v>3764.5</v>
      </c>
      <c r="F94" s="123"/>
      <c r="G94" s="127" t="str">
        <f t="shared" si="12"/>
        <v>A-6</v>
      </c>
      <c r="H94" s="128">
        <f>'CONCENTRADO CON MO + UTILIDAD'!L94</f>
        <v>200</v>
      </c>
      <c r="I94" s="128">
        <f>SUM('CONCENTRADO CON MO + UTILIDAD'!M94:Q94)</f>
        <v>2505</v>
      </c>
      <c r="J94" s="128">
        <f t="shared" si="13"/>
        <v>2705</v>
      </c>
    </row>
    <row r="95" spans="2:10" x14ac:dyDescent="0.25">
      <c r="B95" s="127" t="str">
        <f t="shared" si="10"/>
        <v>A-367</v>
      </c>
      <c r="C95" s="128">
        <f>'CONCENTRADO CON MO + UTILIDAD'!C95</f>
        <v>200</v>
      </c>
      <c r="D95" s="128">
        <f>SUM('CONCENTRADO CON MO + UTILIDAD'!D95:H95)</f>
        <v>1500</v>
      </c>
      <c r="E95" s="128">
        <f t="shared" si="11"/>
        <v>1700</v>
      </c>
      <c r="F95" s="123"/>
      <c r="G95" s="127" t="str">
        <f t="shared" si="12"/>
        <v>A-367</v>
      </c>
      <c r="H95" s="128">
        <f>'CONCENTRADO CON MO + UTILIDAD'!L95</f>
        <v>2400</v>
      </c>
      <c r="I95" s="128">
        <f>SUM('CONCENTRADO CON MO + UTILIDAD'!M95:Q95)</f>
        <v>2627.01</v>
      </c>
      <c r="J95" s="128">
        <f t="shared" si="13"/>
        <v>5027.01</v>
      </c>
    </row>
    <row r="96" spans="2:10" x14ac:dyDescent="0.25">
      <c r="B96" s="127" t="str">
        <f t="shared" si="10"/>
        <v>A-494</v>
      </c>
      <c r="C96" s="128">
        <f>'CONCENTRADO CON MO + UTILIDAD'!C96</f>
        <v>1900</v>
      </c>
      <c r="D96" s="128">
        <f>SUM('CONCENTRADO CON MO + UTILIDAD'!D96:H96)</f>
        <v>1500</v>
      </c>
      <c r="E96" s="128">
        <f t="shared" si="11"/>
        <v>3400</v>
      </c>
      <c r="F96" s="123"/>
      <c r="G96" s="127" t="str">
        <f t="shared" si="12"/>
        <v>A-494</v>
      </c>
      <c r="H96" s="128">
        <f>'CONCENTRADO CON MO + UTILIDAD'!L96</f>
        <v>1000</v>
      </c>
      <c r="I96" s="128">
        <f>SUM('CONCENTRADO CON MO + UTILIDAD'!M96:Q96)</f>
        <v>1416.02</v>
      </c>
      <c r="J96" s="128">
        <f t="shared" si="13"/>
        <v>2416.02</v>
      </c>
    </row>
    <row r="97" spans="2:10" x14ac:dyDescent="0.25">
      <c r="B97" s="127" t="str">
        <f t="shared" si="10"/>
        <v>A-278</v>
      </c>
      <c r="C97" s="128">
        <f>'CONCENTRADO CON MO + UTILIDAD'!C97</f>
        <v>200</v>
      </c>
      <c r="D97" s="128">
        <f>SUM('CONCENTRADO CON MO + UTILIDAD'!D97:H97)</f>
        <v>6060</v>
      </c>
      <c r="E97" s="128">
        <f t="shared" si="11"/>
        <v>6260</v>
      </c>
      <c r="F97" s="123"/>
      <c r="G97" s="127" t="str">
        <f t="shared" si="12"/>
        <v>A-278</v>
      </c>
      <c r="H97" s="128">
        <f>'CONCENTRADO CON MO + UTILIDAD'!L97</f>
        <v>1600</v>
      </c>
      <c r="I97" s="128">
        <f>SUM('CONCENTRADO CON MO + UTILIDAD'!M97:Q97)</f>
        <v>6050</v>
      </c>
      <c r="J97" s="128">
        <f t="shared" si="13"/>
        <v>7650</v>
      </c>
    </row>
    <row r="98" spans="2:10" x14ac:dyDescent="0.25">
      <c r="B98" s="127" t="str">
        <f t="shared" si="10"/>
        <v>A-38</v>
      </c>
      <c r="C98" s="128">
        <f>'CONCENTRADO CON MO + UTILIDAD'!C98</f>
        <v>2200</v>
      </c>
      <c r="D98" s="128">
        <f>SUM('CONCENTRADO CON MO + UTILIDAD'!D98:H98)</f>
        <v>3030</v>
      </c>
      <c r="E98" s="128">
        <f t="shared" si="11"/>
        <v>5230</v>
      </c>
      <c r="F98" s="123"/>
      <c r="G98" s="127" t="str">
        <f t="shared" si="12"/>
        <v>A-38</v>
      </c>
      <c r="H98" s="128">
        <f>'CONCENTRADO CON MO + UTILIDAD'!L98</f>
        <v>200</v>
      </c>
      <c r="I98" s="128">
        <f>SUM('CONCENTRADO CON MO + UTILIDAD'!M98:Q98)</f>
        <v>5050</v>
      </c>
      <c r="J98" s="128">
        <f t="shared" si="13"/>
        <v>5250</v>
      </c>
    </row>
    <row r="99" spans="2:10" x14ac:dyDescent="0.25">
      <c r="B99" s="127" t="str">
        <f t="shared" si="10"/>
        <v>A-93</v>
      </c>
      <c r="C99" s="128">
        <f>'CONCENTRADO CON MO + UTILIDAD'!C99</f>
        <v>200</v>
      </c>
      <c r="D99" s="128">
        <f>SUM('CONCENTRADO CON MO + UTILIDAD'!D99:H99)</f>
        <v>1000</v>
      </c>
      <c r="E99" s="128">
        <f t="shared" si="11"/>
        <v>1200</v>
      </c>
      <c r="F99" s="123"/>
      <c r="G99" s="127" t="str">
        <f t="shared" si="12"/>
        <v>A-93</v>
      </c>
      <c r="H99" s="128">
        <f>'CONCENTRADO CON MO + UTILIDAD'!L99</f>
        <v>1900</v>
      </c>
      <c r="I99" s="128">
        <f>SUM('CONCENTRADO CON MO + UTILIDAD'!M99:Q99)</f>
        <v>1464.5</v>
      </c>
      <c r="J99" s="128">
        <f t="shared" si="13"/>
        <v>3364.5</v>
      </c>
    </row>
    <row r="100" spans="2:10" x14ac:dyDescent="0.25">
      <c r="B100" s="129" t="s">
        <v>105</v>
      </c>
      <c r="C100" s="126">
        <f>SUM(C81:C99)</f>
        <v>28900</v>
      </c>
      <c r="D100" s="126">
        <f>SUM(D81:D99)</f>
        <v>50521.5</v>
      </c>
      <c r="E100" s="126">
        <f>SUM(E81:E99)</f>
        <v>79421.5</v>
      </c>
      <c r="F100" s="123"/>
      <c r="G100" s="129" t="s">
        <v>105</v>
      </c>
      <c r="H100" s="126">
        <f>SUM(H81:H99)</f>
        <v>21300</v>
      </c>
      <c r="I100" s="126">
        <f>SUM(I81:I99)</f>
        <v>58286.77</v>
      </c>
      <c r="J100" s="126">
        <f>SUM(J81:J99)</f>
        <v>79586.77</v>
      </c>
    </row>
    <row r="101" spans="2:10" x14ac:dyDescent="0.25">
      <c r="B101" s="123"/>
      <c r="C101" s="123"/>
      <c r="D101" s="123"/>
      <c r="E101" s="123"/>
      <c r="F101" s="123"/>
      <c r="G101" s="123"/>
      <c r="H101" s="123"/>
      <c r="I101" s="123"/>
      <c r="J101" s="123"/>
    </row>
    <row r="102" spans="2:10" x14ac:dyDescent="0.25">
      <c r="B102" s="123"/>
      <c r="C102" s="123"/>
      <c r="D102" s="123"/>
      <c r="E102" s="123"/>
      <c r="F102" s="123"/>
      <c r="G102" s="123"/>
      <c r="H102" s="123"/>
      <c r="I102" s="123"/>
      <c r="J102" s="123"/>
    </row>
    <row r="103" spans="2:10" x14ac:dyDescent="0.25">
      <c r="B103" s="124"/>
      <c r="C103" s="125" t="s">
        <v>9</v>
      </c>
      <c r="D103" s="124"/>
      <c r="E103" s="124"/>
      <c r="F103" s="123"/>
      <c r="G103" s="124"/>
      <c r="H103" s="125" t="s">
        <v>10</v>
      </c>
      <c r="I103" s="124"/>
      <c r="J103" s="124"/>
    </row>
    <row r="104" spans="2:10" x14ac:dyDescent="0.25">
      <c r="B104" s="126" t="s">
        <v>99</v>
      </c>
      <c r="C104" s="126" t="s">
        <v>100</v>
      </c>
      <c r="D104" s="126" t="s">
        <v>101</v>
      </c>
      <c r="E104" s="126" t="s">
        <v>105</v>
      </c>
      <c r="F104" s="123"/>
      <c r="G104" s="126" t="s">
        <v>99</v>
      </c>
      <c r="H104" s="126" t="s">
        <v>100</v>
      </c>
      <c r="I104" s="126" t="s">
        <v>101</v>
      </c>
      <c r="J104" s="126" t="s">
        <v>105</v>
      </c>
    </row>
    <row r="105" spans="2:10" x14ac:dyDescent="0.25">
      <c r="B105" s="127" t="str">
        <f t="shared" ref="B105:B123" si="14">B81</f>
        <v>B-9</v>
      </c>
      <c r="C105" s="128">
        <f>'CONCENTRADO CON MO + UTILIDAD'!C105</f>
        <v>3000</v>
      </c>
      <c r="D105" s="128">
        <f>SUM('CONCENTRADO CON MO + UTILIDAD'!D105:H105)</f>
        <v>3939</v>
      </c>
      <c r="E105" s="128">
        <f t="shared" ref="E105:E123" si="15">SUM(C105:D105)</f>
        <v>6939</v>
      </c>
      <c r="F105" s="123"/>
      <c r="G105" s="127" t="str">
        <f t="shared" ref="G105:G123" si="16">G81</f>
        <v>B-9</v>
      </c>
      <c r="H105" s="128">
        <f>'CONCENTRADO CON MO + UTILIDAD'!L105</f>
        <v>600</v>
      </c>
      <c r="I105" s="128">
        <f>SUM('CONCENTRADO CON MO + UTILIDAD'!M105:Q105)</f>
        <v>3015</v>
      </c>
      <c r="J105" s="128">
        <f t="shared" ref="J105:J123" si="17">SUM(H105:I105)</f>
        <v>3615</v>
      </c>
    </row>
    <row r="106" spans="2:10" x14ac:dyDescent="0.25">
      <c r="B106" s="127" t="str">
        <f t="shared" si="14"/>
        <v>B-65</v>
      </c>
      <c r="C106" s="128">
        <f>'CONCENTRADO CON MO + UTILIDAD'!C106</f>
        <v>2200</v>
      </c>
      <c r="D106" s="128">
        <f>SUM('CONCENTRADO CON MO + UTILIDAD'!D106:H106)</f>
        <v>3030</v>
      </c>
      <c r="E106" s="128">
        <f t="shared" si="15"/>
        <v>5230</v>
      </c>
      <c r="F106" s="123"/>
      <c r="G106" s="127" t="str">
        <f t="shared" si="16"/>
        <v>B-65</v>
      </c>
      <c r="H106" s="128">
        <f>'CONCENTRADO CON MO + UTILIDAD'!L106</f>
        <v>1200</v>
      </c>
      <c r="I106" s="128">
        <f>SUM('CONCENTRADO CON MO + UTILIDAD'!M106:Q106)</f>
        <v>3020</v>
      </c>
      <c r="J106" s="128">
        <f t="shared" si="17"/>
        <v>4220</v>
      </c>
    </row>
    <row r="107" spans="2:10" x14ac:dyDescent="0.25">
      <c r="B107" s="127" t="str">
        <f t="shared" si="14"/>
        <v>B-357</v>
      </c>
      <c r="C107" s="128">
        <f>'CONCENTRADO CON MO + UTILIDAD'!C107</f>
        <v>2200</v>
      </c>
      <c r="D107" s="128">
        <f>SUM('CONCENTRADO CON MO + UTILIDAD'!D107:H107)</f>
        <v>3030</v>
      </c>
      <c r="E107" s="128">
        <f t="shared" si="15"/>
        <v>5230</v>
      </c>
      <c r="F107" s="123"/>
      <c r="G107" s="127" t="str">
        <f t="shared" si="16"/>
        <v>B-357</v>
      </c>
      <c r="H107" s="128">
        <f>'CONCENTRADO CON MO + UTILIDAD'!L107</f>
        <v>200</v>
      </c>
      <c r="I107" s="128">
        <f>SUM('CONCENTRADO CON MO + UTILIDAD'!M107:Q107)</f>
        <v>6060</v>
      </c>
      <c r="J107" s="128">
        <f t="shared" si="17"/>
        <v>6260</v>
      </c>
    </row>
    <row r="108" spans="2:10" x14ac:dyDescent="0.25">
      <c r="B108" s="127" t="str">
        <f t="shared" si="14"/>
        <v>B-7</v>
      </c>
      <c r="C108" s="128">
        <f>'CONCENTRADO CON MO + UTILIDAD'!C108</f>
        <v>2200</v>
      </c>
      <c r="D108" s="128">
        <f>SUM('CONCENTRADO CON MO + UTILIDAD'!D108:H108)</f>
        <v>2525</v>
      </c>
      <c r="E108" s="128">
        <f t="shared" si="15"/>
        <v>4725</v>
      </c>
      <c r="F108" s="123"/>
      <c r="G108" s="127" t="str">
        <f t="shared" si="16"/>
        <v>B-7</v>
      </c>
      <c r="H108" s="128">
        <f>'CONCENTRADO CON MO + UTILIDAD'!L108</f>
        <v>1200</v>
      </c>
      <c r="I108" s="128">
        <f>SUM('CONCENTRADO CON MO + UTILIDAD'!M108:Q108)</f>
        <v>8585</v>
      </c>
      <c r="J108" s="128">
        <f t="shared" si="17"/>
        <v>9785</v>
      </c>
    </row>
    <row r="109" spans="2:10" x14ac:dyDescent="0.25">
      <c r="B109" s="127" t="str">
        <f t="shared" si="14"/>
        <v>B-15</v>
      </c>
      <c r="C109" s="128">
        <f>'CONCENTRADO CON MO + UTILIDAD'!C109</f>
        <v>3000</v>
      </c>
      <c r="D109" s="128">
        <f>SUM('CONCENTRADO CON MO + UTILIDAD'!D109:H109)</f>
        <v>4292.5</v>
      </c>
      <c r="E109" s="128">
        <f t="shared" si="15"/>
        <v>7292.5</v>
      </c>
      <c r="F109" s="123"/>
      <c r="G109" s="127" t="str">
        <f t="shared" si="16"/>
        <v>B-15</v>
      </c>
      <c r="H109" s="128">
        <f>'CONCENTRADO CON MO + UTILIDAD'!L109</f>
        <v>200</v>
      </c>
      <c r="I109" s="128">
        <f>SUM('CONCENTRADO CON MO + UTILIDAD'!M109:Q109)</f>
        <v>2510.1</v>
      </c>
      <c r="J109" s="128">
        <f t="shared" si="17"/>
        <v>2710.1</v>
      </c>
    </row>
    <row r="110" spans="2:10" x14ac:dyDescent="0.25">
      <c r="B110" s="127" t="str">
        <f t="shared" si="14"/>
        <v>B-541</v>
      </c>
      <c r="C110" s="128">
        <f>'CONCENTRADO CON MO + UTILIDAD'!C110</f>
        <v>2200</v>
      </c>
      <c r="D110" s="128">
        <f>SUM('CONCENTRADO CON MO + UTILIDAD'!D110:H110)</f>
        <v>3030</v>
      </c>
      <c r="E110" s="128">
        <f t="shared" si="15"/>
        <v>5230</v>
      </c>
      <c r="F110" s="123"/>
      <c r="G110" s="127" t="str">
        <f t="shared" si="16"/>
        <v>B-541</v>
      </c>
      <c r="H110" s="128">
        <f>'CONCENTRADO CON MO + UTILIDAD'!L110</f>
        <v>1000</v>
      </c>
      <c r="I110" s="128">
        <f>SUM('CONCENTRADO CON MO + UTILIDAD'!M110:Q110)</f>
        <v>1262.5</v>
      </c>
      <c r="J110" s="128">
        <f t="shared" si="17"/>
        <v>2262.5</v>
      </c>
    </row>
    <row r="111" spans="2:10" x14ac:dyDescent="0.25">
      <c r="B111" s="127" t="str">
        <f t="shared" si="14"/>
        <v>B-479</v>
      </c>
      <c r="C111" s="128">
        <f>'CONCENTRADO CON MO + UTILIDAD'!C111</f>
        <v>3000</v>
      </c>
      <c r="D111" s="128">
        <f>SUM('CONCENTRADO CON MO + UTILIDAD'!D111:H111)</f>
        <v>4797.5</v>
      </c>
      <c r="E111" s="128">
        <f t="shared" si="15"/>
        <v>7797.5</v>
      </c>
      <c r="F111" s="123"/>
      <c r="G111" s="127" t="str">
        <f t="shared" si="16"/>
        <v>B-479</v>
      </c>
      <c r="H111" s="128">
        <f>'CONCENTRADO CON MO + UTILIDAD'!L111</f>
        <v>1000</v>
      </c>
      <c r="I111" s="128">
        <f>SUM('CONCENTRADO CON MO + UTILIDAD'!M111:Q111)</f>
        <v>909</v>
      </c>
      <c r="J111" s="128">
        <f t="shared" si="17"/>
        <v>1909</v>
      </c>
    </row>
    <row r="112" spans="2:10" x14ac:dyDescent="0.25">
      <c r="B112" s="127" t="str">
        <f t="shared" si="14"/>
        <v>B-382</v>
      </c>
      <c r="C112" s="128">
        <f>'CONCENTRADO CON MO + UTILIDAD'!C112</f>
        <v>2300</v>
      </c>
      <c r="D112" s="128">
        <f>SUM('CONCENTRADO CON MO + UTILIDAD'!D112:H112)</f>
        <v>2121</v>
      </c>
      <c r="E112" s="128">
        <f t="shared" si="15"/>
        <v>4421</v>
      </c>
      <c r="F112" s="123"/>
      <c r="G112" s="127" t="str">
        <f t="shared" si="16"/>
        <v>B-382</v>
      </c>
      <c r="H112" s="128">
        <f>'CONCENTRADO CON MO + UTILIDAD'!L112</f>
        <v>2300</v>
      </c>
      <c r="I112" s="128">
        <f>SUM('CONCENTRADO CON MO + UTILIDAD'!M112:Q112)</f>
        <v>6524.6</v>
      </c>
      <c r="J112" s="128">
        <f t="shared" si="17"/>
        <v>8824.6</v>
      </c>
    </row>
    <row r="113" spans="2:10" x14ac:dyDescent="0.25">
      <c r="B113" s="127" t="str">
        <f t="shared" si="14"/>
        <v>A-37</v>
      </c>
      <c r="C113" s="128">
        <f>'CONCENTRADO CON MO + UTILIDAD'!C113</f>
        <v>200</v>
      </c>
      <c r="D113" s="128">
        <f>SUM('CONCENTRADO CON MO + UTILIDAD'!D113:H113)</f>
        <v>4040</v>
      </c>
      <c r="E113" s="128">
        <f t="shared" si="15"/>
        <v>4240</v>
      </c>
      <c r="F113" s="123"/>
      <c r="G113" s="127" t="str">
        <f t="shared" si="16"/>
        <v>A-37</v>
      </c>
      <c r="H113" s="128">
        <f>'CONCENTRADO CON MO + UTILIDAD'!L113</f>
        <v>1000</v>
      </c>
      <c r="I113" s="128">
        <f>SUM('CONCENTRADO CON MO + UTILIDAD'!M113:Q113)</f>
        <v>1262.5</v>
      </c>
      <c r="J113" s="128">
        <f t="shared" si="17"/>
        <v>2262.5</v>
      </c>
    </row>
    <row r="114" spans="2:10" x14ac:dyDescent="0.25">
      <c r="B114" s="127" t="str">
        <f t="shared" si="14"/>
        <v>Q-67</v>
      </c>
      <c r="C114" s="128">
        <f>'CONCENTRADO CON MO + UTILIDAD'!C114</f>
        <v>1000</v>
      </c>
      <c r="D114" s="128">
        <f>SUM('CONCENTRADO CON MO + UTILIDAD'!D114:H114)</f>
        <v>2409</v>
      </c>
      <c r="E114" s="128">
        <f t="shared" si="15"/>
        <v>3409</v>
      </c>
      <c r="F114" s="123"/>
      <c r="G114" s="127" t="str">
        <f t="shared" si="16"/>
        <v>Q-67</v>
      </c>
      <c r="H114" s="128">
        <f>'CONCENTRADO CON MO + UTILIDAD'!L114</f>
        <v>1000</v>
      </c>
      <c r="I114" s="128">
        <f>SUM('CONCENTRADO CON MO + UTILIDAD'!M114:Q114)</f>
        <v>5411.58</v>
      </c>
      <c r="J114" s="128">
        <f t="shared" si="17"/>
        <v>6411.58</v>
      </c>
    </row>
    <row r="115" spans="2:10" x14ac:dyDescent="0.25">
      <c r="B115" s="127" t="str">
        <f t="shared" si="14"/>
        <v>Q-23</v>
      </c>
      <c r="C115" s="128">
        <f>'CONCENTRADO CON MO + UTILIDAD'!C115</f>
        <v>4200</v>
      </c>
      <c r="D115" s="128">
        <f>SUM('CONCENTRADO CON MO + UTILIDAD'!D115:H115)</f>
        <v>4545</v>
      </c>
      <c r="E115" s="128">
        <f t="shared" si="15"/>
        <v>8745</v>
      </c>
      <c r="F115" s="123"/>
      <c r="G115" s="127" t="str">
        <f t="shared" si="16"/>
        <v>Q-23</v>
      </c>
      <c r="H115" s="128">
        <f>'CONCENTRADO CON MO + UTILIDAD'!L115</f>
        <v>4200</v>
      </c>
      <c r="I115" s="128">
        <f>SUM('CONCENTRADO CON MO + UTILIDAD'!M115:Q115)</f>
        <v>4545</v>
      </c>
      <c r="J115" s="128">
        <f t="shared" si="17"/>
        <v>8745</v>
      </c>
    </row>
    <row r="116" spans="2:10" x14ac:dyDescent="0.25">
      <c r="B116" s="127" t="str">
        <f t="shared" si="14"/>
        <v>Q-98</v>
      </c>
      <c r="C116" s="128">
        <f>'CONCENTRADO CON MO + UTILIDAD'!C116</f>
        <v>200</v>
      </c>
      <c r="D116" s="128">
        <f>SUM('CONCENTRADO CON MO + UTILIDAD'!D116:H116)</f>
        <v>2500</v>
      </c>
      <c r="E116" s="128">
        <f t="shared" si="15"/>
        <v>2700</v>
      </c>
      <c r="F116" s="123"/>
      <c r="G116" s="127" t="str">
        <f t="shared" si="16"/>
        <v>Q-98</v>
      </c>
      <c r="H116" s="128">
        <f>'CONCENTRADO CON MO + UTILIDAD'!L116</f>
        <v>600</v>
      </c>
      <c r="I116" s="128">
        <f>SUM('CONCENTRADO CON MO + UTILIDAD'!M116:Q116)</f>
        <v>5526.72</v>
      </c>
      <c r="J116" s="128">
        <f t="shared" si="17"/>
        <v>6126.72</v>
      </c>
    </row>
    <row r="117" spans="2:10" x14ac:dyDescent="0.25">
      <c r="B117" s="127" t="str">
        <f t="shared" si="14"/>
        <v>Q-664</v>
      </c>
      <c r="C117" s="128">
        <f>'CONCENTRADO CON MO + UTILIDAD'!C117</f>
        <v>200</v>
      </c>
      <c r="D117" s="128">
        <f>SUM('CONCENTRADO CON MO + UTILIDAD'!D117:H117)</f>
        <v>2500</v>
      </c>
      <c r="E117" s="128">
        <f t="shared" si="15"/>
        <v>2700</v>
      </c>
      <c r="F117" s="123"/>
      <c r="G117" s="127" t="str">
        <f t="shared" si="16"/>
        <v>Q-664</v>
      </c>
      <c r="H117" s="128">
        <f>'CONCENTRADO CON MO + UTILIDAD'!L117</f>
        <v>200</v>
      </c>
      <c r="I117" s="128">
        <f>SUM('CONCENTRADO CON MO + UTILIDAD'!M117:Q117)</f>
        <v>1500</v>
      </c>
      <c r="J117" s="128">
        <f t="shared" si="17"/>
        <v>1700</v>
      </c>
    </row>
    <row r="118" spans="2:10" x14ac:dyDescent="0.25">
      <c r="B118" s="127" t="str">
        <f t="shared" si="14"/>
        <v>A-6</v>
      </c>
      <c r="C118" s="128">
        <f>'CONCENTRADO CON MO + UTILIDAD'!C118</f>
        <v>2300</v>
      </c>
      <c r="D118" s="128">
        <f>SUM('CONCENTRADO CON MO + UTILIDAD'!D118:H118)</f>
        <v>6514.5</v>
      </c>
      <c r="E118" s="128">
        <f t="shared" si="15"/>
        <v>8814.5</v>
      </c>
      <c r="F118" s="123"/>
      <c r="G118" s="127" t="str">
        <f t="shared" si="16"/>
        <v>A-6</v>
      </c>
      <c r="H118" s="128">
        <f>'CONCENTRADO CON MO + UTILIDAD'!L118</f>
        <v>500</v>
      </c>
      <c r="I118" s="128">
        <f>SUM('CONCENTRADO CON MO + UTILIDAD'!M118:Q118)</f>
        <v>808</v>
      </c>
      <c r="J118" s="128">
        <f t="shared" si="17"/>
        <v>1308</v>
      </c>
    </row>
    <row r="119" spans="2:10" x14ac:dyDescent="0.25">
      <c r="B119" s="127" t="str">
        <f t="shared" si="14"/>
        <v>A-367</v>
      </c>
      <c r="C119" s="128">
        <f>'CONCENTRADO CON MO + UTILIDAD'!C119</f>
        <v>200</v>
      </c>
      <c r="D119" s="128">
        <f>SUM('CONCENTRADO CON MO + UTILIDAD'!D119:H119)</f>
        <v>1000</v>
      </c>
      <c r="E119" s="128">
        <f t="shared" si="15"/>
        <v>1200</v>
      </c>
      <c r="F119" s="123"/>
      <c r="G119" s="127" t="str">
        <f t="shared" si="16"/>
        <v>A-367</v>
      </c>
      <c r="H119" s="128">
        <f>'CONCENTRADO CON MO + UTILIDAD'!L119</f>
        <v>2300</v>
      </c>
      <c r="I119" s="128">
        <f>SUM('CONCENTRADO CON MO + UTILIDAD'!M119:Q119)</f>
        <v>1465.51</v>
      </c>
      <c r="J119" s="128">
        <f t="shared" si="17"/>
        <v>3765.51</v>
      </c>
    </row>
    <row r="120" spans="2:10" x14ac:dyDescent="0.25">
      <c r="B120" s="127" t="str">
        <f t="shared" si="14"/>
        <v>A-494</v>
      </c>
      <c r="C120" s="128">
        <f>'CONCENTRADO CON MO + UTILIDAD'!C120</f>
        <v>1900</v>
      </c>
      <c r="D120" s="128">
        <f>SUM('CONCENTRADO CON MO + UTILIDAD'!D120:H120)</f>
        <v>1000</v>
      </c>
      <c r="E120" s="128">
        <f t="shared" si="15"/>
        <v>2900</v>
      </c>
      <c r="F120" s="123"/>
      <c r="G120" s="127" t="str">
        <f t="shared" si="16"/>
        <v>A-494</v>
      </c>
      <c r="H120" s="128">
        <f>'CONCENTRADO CON MO + UTILIDAD'!L120</f>
        <v>200</v>
      </c>
      <c r="I120" s="128">
        <f>SUM('CONCENTRADO CON MO + UTILIDAD'!M120:Q120)</f>
        <v>1002.02</v>
      </c>
      <c r="J120" s="128">
        <f t="shared" si="17"/>
        <v>1202.02</v>
      </c>
    </row>
    <row r="121" spans="2:10" x14ac:dyDescent="0.25">
      <c r="B121" s="127" t="str">
        <f t="shared" si="14"/>
        <v>A-278</v>
      </c>
      <c r="C121" s="128">
        <f>'CONCENTRADO CON MO + UTILIDAD'!C121</f>
        <v>200</v>
      </c>
      <c r="D121" s="128">
        <f>SUM('CONCENTRADO CON MO + UTILIDAD'!D121:H121)</f>
        <v>0</v>
      </c>
      <c r="E121" s="128">
        <f t="shared" si="15"/>
        <v>200</v>
      </c>
      <c r="F121" s="123"/>
      <c r="G121" s="127" t="str">
        <f t="shared" si="16"/>
        <v>A-278</v>
      </c>
      <c r="H121" s="128">
        <f>'CONCENTRADO CON MO + UTILIDAD'!L121</f>
        <v>4200</v>
      </c>
      <c r="I121" s="128">
        <f>SUM('CONCENTRADO CON MO + UTILIDAD'!M121:Q121)</f>
        <v>6045</v>
      </c>
      <c r="J121" s="128">
        <f t="shared" si="17"/>
        <v>10245</v>
      </c>
    </row>
    <row r="122" spans="2:10" x14ac:dyDescent="0.25">
      <c r="B122" s="127" t="str">
        <f t="shared" si="14"/>
        <v>A-38</v>
      </c>
      <c r="C122" s="128">
        <f>'CONCENTRADO CON MO + UTILIDAD'!C122</f>
        <v>2200</v>
      </c>
      <c r="D122" s="128">
        <f>SUM('CONCENTRADO CON MO + UTILIDAD'!D122:H122)</f>
        <v>2020</v>
      </c>
      <c r="E122" s="128">
        <f t="shared" si="15"/>
        <v>4220</v>
      </c>
      <c r="F122" s="123"/>
      <c r="G122" s="127" t="str">
        <f t="shared" si="16"/>
        <v>A-38</v>
      </c>
      <c r="H122" s="128">
        <f>'CONCENTRADO CON MO + UTILIDAD'!L122</f>
        <v>200</v>
      </c>
      <c r="I122" s="128">
        <f>SUM('CONCENTRADO CON MO + UTILIDAD'!M122:Q122)</f>
        <v>1500</v>
      </c>
      <c r="J122" s="128">
        <f t="shared" si="17"/>
        <v>1700</v>
      </c>
    </row>
    <row r="123" spans="2:10" x14ac:dyDescent="0.25">
      <c r="B123" s="127" t="str">
        <f t="shared" si="14"/>
        <v>A-93</v>
      </c>
      <c r="C123" s="128">
        <f>'CONCENTRADO CON MO + UTILIDAD'!C123</f>
        <v>700</v>
      </c>
      <c r="D123" s="128">
        <f>SUM('CONCENTRADO CON MO + UTILIDAD'!D123:H123)</f>
        <v>1082.72</v>
      </c>
      <c r="E123" s="128">
        <f t="shared" si="15"/>
        <v>1782.72</v>
      </c>
      <c r="F123" s="123"/>
      <c r="G123" s="127" t="str">
        <f t="shared" si="16"/>
        <v>A-93</v>
      </c>
      <c r="H123" s="128">
        <f>'CONCENTRADO CON MO + UTILIDAD'!L123</f>
        <v>1500</v>
      </c>
      <c r="I123" s="128">
        <f>SUM('CONCENTRADO CON MO + UTILIDAD'!M123:Q123)</f>
        <v>3939</v>
      </c>
      <c r="J123" s="128">
        <f t="shared" si="17"/>
        <v>5439</v>
      </c>
    </row>
    <row r="124" spans="2:10" x14ac:dyDescent="0.25">
      <c r="B124" s="129" t="s">
        <v>105</v>
      </c>
      <c r="C124" s="126">
        <f>SUM(C105:C123)</f>
        <v>33400</v>
      </c>
      <c r="D124" s="126">
        <f>SUM(D105:D123)</f>
        <v>54376.22</v>
      </c>
      <c r="E124" s="126">
        <f>SUM(E105:E123)</f>
        <v>87776.22</v>
      </c>
      <c r="F124" s="123"/>
      <c r="G124" s="129" t="s">
        <v>105</v>
      </c>
      <c r="H124" s="126">
        <f>SUM(H105:H123)</f>
        <v>23600</v>
      </c>
      <c r="I124" s="126">
        <f>SUM(I105:I123)</f>
        <v>64891.53</v>
      </c>
      <c r="J124" s="126">
        <f>SUM(J105:J123)</f>
        <v>88491.53</v>
      </c>
    </row>
    <row r="125" spans="2:10" x14ac:dyDescent="0.25">
      <c r="B125" s="123"/>
      <c r="C125" s="123"/>
      <c r="D125" s="123"/>
      <c r="E125" s="123"/>
      <c r="F125" s="123"/>
      <c r="G125" s="123"/>
      <c r="H125" s="123"/>
      <c r="I125" s="123"/>
      <c r="J125" s="123"/>
    </row>
    <row r="126" spans="2:10" x14ac:dyDescent="0.25">
      <c r="B126" s="123"/>
      <c r="C126" s="123"/>
      <c r="D126" s="123"/>
      <c r="E126" s="123"/>
      <c r="F126" s="123"/>
      <c r="G126" s="123"/>
      <c r="H126" s="123"/>
      <c r="I126" s="123"/>
      <c r="J126" s="123"/>
    </row>
    <row r="127" spans="2:10" x14ac:dyDescent="0.25">
      <c r="B127" s="124"/>
      <c r="C127" s="125" t="s">
        <v>11</v>
      </c>
      <c r="D127" s="124"/>
      <c r="E127" s="124"/>
      <c r="F127" s="123"/>
      <c r="G127" s="124"/>
      <c r="H127" s="125" t="s">
        <v>12</v>
      </c>
      <c r="I127" s="124"/>
      <c r="J127" s="124"/>
    </row>
    <row r="128" spans="2:10" x14ac:dyDescent="0.25">
      <c r="B128" s="126" t="s">
        <v>99</v>
      </c>
      <c r="C128" s="126" t="s">
        <v>100</v>
      </c>
      <c r="D128" s="126" t="s">
        <v>101</v>
      </c>
      <c r="E128" s="126" t="s">
        <v>105</v>
      </c>
      <c r="F128" s="123"/>
      <c r="G128" s="126" t="s">
        <v>99</v>
      </c>
      <c r="H128" s="126" t="s">
        <v>100</v>
      </c>
      <c r="I128" s="126" t="s">
        <v>101</v>
      </c>
      <c r="J128" s="126" t="s">
        <v>105</v>
      </c>
    </row>
    <row r="129" spans="2:10" x14ac:dyDescent="0.25">
      <c r="B129" s="127" t="str">
        <f t="shared" ref="B129:B147" si="18">B105</f>
        <v>B-9</v>
      </c>
      <c r="C129" s="128">
        <f>'CONCENTRADO CON MO + UTILIDAD'!C129</f>
        <v>200</v>
      </c>
      <c r="D129" s="128">
        <f>SUM('CONCENTRADO CON MO + UTILIDAD'!D129:H129)</f>
        <v>3030</v>
      </c>
      <c r="E129" s="128">
        <f t="shared" ref="E129:E147" si="19">SUM(C129:D129)</f>
        <v>3230</v>
      </c>
      <c r="F129" s="123"/>
      <c r="G129" s="127" t="str">
        <f t="shared" ref="G129:G147" si="20">G105</f>
        <v>B-9</v>
      </c>
      <c r="H129" s="128">
        <f>'CONCENTRADO CON MO + UTILIDAD'!L129</f>
        <v>2200</v>
      </c>
      <c r="I129" s="128">
        <f>SUM('CONCENTRADO CON MO + UTILIDAD'!M129:Q129)</f>
        <v>3535</v>
      </c>
      <c r="J129" s="128">
        <f t="shared" ref="J129:J147" si="21">SUM(H129:I129)</f>
        <v>5735</v>
      </c>
    </row>
    <row r="130" spans="2:10" x14ac:dyDescent="0.25">
      <c r="B130" s="127" t="str">
        <f t="shared" si="18"/>
        <v>B-65</v>
      </c>
      <c r="C130" s="128">
        <f>'CONCENTRADO CON MO + UTILIDAD'!C130</f>
        <v>1200</v>
      </c>
      <c r="D130" s="128">
        <f>SUM('CONCENTRADO CON MO + UTILIDAD'!D130:H130)</f>
        <v>1500</v>
      </c>
      <c r="E130" s="128">
        <f t="shared" si="19"/>
        <v>2700</v>
      </c>
      <c r="F130" s="123"/>
      <c r="G130" s="127" t="str">
        <f t="shared" si="20"/>
        <v>B-65</v>
      </c>
      <c r="H130" s="128">
        <f>'CONCENTRADO CON MO + UTILIDAD'!L130</f>
        <v>1000</v>
      </c>
      <c r="I130" s="128">
        <f>SUM('CONCENTRADO CON MO + UTILIDAD'!M130:Q130)</f>
        <v>1262.5</v>
      </c>
      <c r="J130" s="128">
        <f t="shared" si="21"/>
        <v>2262.5</v>
      </c>
    </row>
    <row r="131" spans="2:10" x14ac:dyDescent="0.25">
      <c r="B131" s="127" t="str">
        <f t="shared" si="18"/>
        <v>B-357</v>
      </c>
      <c r="C131" s="128">
        <f>'CONCENTRADO CON MO + UTILIDAD'!C131</f>
        <v>200</v>
      </c>
      <c r="D131" s="128">
        <f>SUM('CONCENTRADO CON MO + UTILIDAD'!D131:H131)</f>
        <v>3030</v>
      </c>
      <c r="E131" s="128">
        <f t="shared" si="19"/>
        <v>3230</v>
      </c>
      <c r="F131" s="123"/>
      <c r="G131" s="127" t="str">
        <f t="shared" si="20"/>
        <v>B-357</v>
      </c>
      <c r="H131" s="128">
        <f>'CONCENTRADO CON MO + UTILIDAD'!L131</f>
        <v>3000</v>
      </c>
      <c r="I131" s="128">
        <f>SUM('CONCENTRADO CON MO + UTILIDAD'!M131:Q131)</f>
        <v>4797.5</v>
      </c>
      <c r="J131" s="128">
        <f t="shared" si="21"/>
        <v>7797.5</v>
      </c>
    </row>
    <row r="132" spans="2:10" x14ac:dyDescent="0.25">
      <c r="B132" s="127" t="str">
        <f t="shared" si="18"/>
        <v>B-7</v>
      </c>
      <c r="C132" s="128">
        <f>'CONCENTRADO CON MO + UTILIDAD'!C132</f>
        <v>1200</v>
      </c>
      <c r="D132" s="128">
        <f>SUM('CONCENTRADO CON MO + UTILIDAD'!D132:H132)</f>
        <v>2525</v>
      </c>
      <c r="E132" s="128">
        <f t="shared" si="19"/>
        <v>3725</v>
      </c>
      <c r="F132" s="123"/>
      <c r="G132" s="127" t="str">
        <f t="shared" si="20"/>
        <v>B-7</v>
      </c>
      <c r="H132" s="128">
        <f>'CONCENTRADO CON MO + UTILIDAD'!L132</f>
        <v>2200</v>
      </c>
      <c r="I132" s="128">
        <f>SUM('CONCENTRADO CON MO + UTILIDAD'!M132:Q132)</f>
        <v>2525</v>
      </c>
      <c r="J132" s="128">
        <f t="shared" si="21"/>
        <v>4725</v>
      </c>
    </row>
    <row r="133" spans="2:10" x14ac:dyDescent="0.25">
      <c r="B133" s="127" t="str">
        <f t="shared" si="18"/>
        <v>B-15</v>
      </c>
      <c r="C133" s="128">
        <f>'CONCENTRADO CON MO + UTILIDAD'!C133</f>
        <v>1000</v>
      </c>
      <c r="D133" s="128">
        <f>SUM('CONCENTRADO CON MO + UTILIDAD'!D133:H133)</f>
        <v>9342.5</v>
      </c>
      <c r="E133" s="128">
        <f t="shared" si="19"/>
        <v>10342.5</v>
      </c>
      <c r="F133" s="123"/>
      <c r="G133" s="127" t="str">
        <f t="shared" si="20"/>
        <v>B-15</v>
      </c>
      <c r="H133" s="128">
        <f>'CONCENTRADO CON MO + UTILIDAD'!L133</f>
        <v>1200</v>
      </c>
      <c r="I133" s="128">
        <f>SUM('CONCENTRADO CON MO + UTILIDAD'!M133:Q133)</f>
        <v>2020</v>
      </c>
      <c r="J133" s="128">
        <f t="shared" si="21"/>
        <v>3220</v>
      </c>
    </row>
    <row r="134" spans="2:10" x14ac:dyDescent="0.25">
      <c r="B134" s="127" t="str">
        <f t="shared" si="18"/>
        <v>B-541</v>
      </c>
      <c r="C134" s="128">
        <f>'CONCENTRADO CON MO + UTILIDAD'!C134</f>
        <v>200</v>
      </c>
      <c r="D134" s="128">
        <f>SUM('CONCENTRADO CON MO + UTILIDAD'!D134:H134)</f>
        <v>2000</v>
      </c>
      <c r="E134" s="128">
        <f t="shared" si="19"/>
        <v>2200</v>
      </c>
      <c r="F134" s="123"/>
      <c r="G134" s="127" t="str">
        <f t="shared" si="20"/>
        <v>B-541</v>
      </c>
      <c r="H134" s="128">
        <f>'CONCENTRADO CON MO + UTILIDAD'!L134</f>
        <v>200</v>
      </c>
      <c r="I134" s="128">
        <f>SUM('CONCENTRADO CON MO + UTILIDAD'!M134:Q134)</f>
        <v>6060</v>
      </c>
      <c r="J134" s="128">
        <f t="shared" si="21"/>
        <v>6260</v>
      </c>
    </row>
    <row r="135" spans="2:10" x14ac:dyDescent="0.25">
      <c r="B135" s="127" t="str">
        <f t="shared" si="18"/>
        <v>B-479</v>
      </c>
      <c r="C135" s="128">
        <f>'CONCENTRADO CON MO + UTILIDAD'!C135</f>
        <v>200</v>
      </c>
      <c r="D135" s="128">
        <f>SUM('CONCENTRADO CON MO + UTILIDAD'!D135:H135)</f>
        <v>5050</v>
      </c>
      <c r="E135" s="128">
        <f t="shared" si="19"/>
        <v>5250</v>
      </c>
      <c r="F135" s="123"/>
      <c r="G135" s="127" t="str">
        <f t="shared" si="20"/>
        <v>B-479</v>
      </c>
      <c r="H135" s="128">
        <f>'CONCENTRADO CON MO + UTILIDAD'!L135</f>
        <v>900</v>
      </c>
      <c r="I135" s="128">
        <f>SUM('CONCENTRADO CON MO + UTILIDAD'!M135:Q135)</f>
        <v>2308</v>
      </c>
      <c r="J135" s="128">
        <f t="shared" si="21"/>
        <v>3208</v>
      </c>
    </row>
    <row r="136" spans="2:10" x14ac:dyDescent="0.25">
      <c r="B136" s="127" t="str">
        <f t="shared" si="18"/>
        <v>B-382</v>
      </c>
      <c r="C136" s="128">
        <f>'CONCENTRADO CON MO + UTILIDAD'!C136</f>
        <v>2300</v>
      </c>
      <c r="D136" s="128">
        <f>SUM('CONCENTRADO CON MO + UTILIDAD'!D136:H136)</f>
        <v>0</v>
      </c>
      <c r="E136" s="128">
        <f t="shared" si="19"/>
        <v>2300</v>
      </c>
      <c r="F136" s="123"/>
      <c r="G136" s="127" t="str">
        <f t="shared" si="20"/>
        <v>B-382</v>
      </c>
      <c r="H136" s="128">
        <f>'CONCENTRADO CON MO + UTILIDAD'!L136</f>
        <v>200</v>
      </c>
      <c r="I136" s="128">
        <f>SUM('CONCENTRADO CON MO + UTILIDAD'!M136:Q136)</f>
        <v>4000</v>
      </c>
      <c r="J136" s="128">
        <f t="shared" si="21"/>
        <v>4200</v>
      </c>
    </row>
    <row r="137" spans="2:10" x14ac:dyDescent="0.25">
      <c r="B137" s="127" t="str">
        <f t="shared" si="18"/>
        <v>A-37</v>
      </c>
      <c r="C137" s="128">
        <f>'CONCENTRADO CON MO + UTILIDAD'!C137</f>
        <v>1000</v>
      </c>
      <c r="D137" s="128">
        <f>SUM('CONCENTRADO CON MO + UTILIDAD'!D137:H137)</f>
        <v>3203.7200000000003</v>
      </c>
      <c r="E137" s="128">
        <f t="shared" si="19"/>
        <v>4203.72</v>
      </c>
      <c r="F137" s="123"/>
      <c r="G137" s="127" t="str">
        <f t="shared" si="20"/>
        <v>A-37</v>
      </c>
      <c r="H137" s="128">
        <f>'CONCENTRADO CON MO + UTILIDAD'!L137</f>
        <v>3100</v>
      </c>
      <c r="I137" s="128">
        <f>SUM('CONCENTRADO CON MO + UTILIDAD'!M137:Q137)</f>
        <v>2374.5100000000002</v>
      </c>
      <c r="J137" s="128">
        <f t="shared" si="21"/>
        <v>5474.51</v>
      </c>
    </row>
    <row r="138" spans="2:10" x14ac:dyDescent="0.25">
      <c r="B138" s="127" t="str">
        <f t="shared" si="18"/>
        <v>Q-67</v>
      </c>
      <c r="C138" s="128">
        <f>'CONCENTRADO CON MO + UTILIDAD'!C138</f>
        <v>200</v>
      </c>
      <c r="D138" s="128">
        <f>SUM('CONCENTRADO CON MO + UTILIDAD'!D138:H138)</f>
        <v>2500</v>
      </c>
      <c r="E138" s="128">
        <f t="shared" si="19"/>
        <v>2700</v>
      </c>
      <c r="F138" s="123"/>
      <c r="G138" s="127" t="str">
        <f t="shared" si="20"/>
        <v>Q-67</v>
      </c>
      <c r="H138" s="128">
        <f>'CONCENTRADO CON MO + UTILIDAD'!L138</f>
        <v>200</v>
      </c>
      <c r="I138" s="128">
        <f>SUM('CONCENTRADO CON MO + UTILIDAD'!M138:Q138)</f>
        <v>5050</v>
      </c>
      <c r="J138" s="128">
        <f t="shared" si="21"/>
        <v>5250</v>
      </c>
    </row>
    <row r="139" spans="2:10" x14ac:dyDescent="0.25">
      <c r="B139" s="127" t="str">
        <f t="shared" si="18"/>
        <v>Q-23</v>
      </c>
      <c r="C139" s="128">
        <f>'CONCENTRADO CON MO + UTILIDAD'!C139</f>
        <v>4200</v>
      </c>
      <c r="D139" s="128">
        <f>SUM('CONCENTRADO CON MO + UTILIDAD'!D139:H139)</f>
        <v>3030</v>
      </c>
      <c r="E139" s="128">
        <f t="shared" si="19"/>
        <v>7230</v>
      </c>
      <c r="F139" s="123"/>
      <c r="G139" s="127" t="str">
        <f t="shared" si="20"/>
        <v>Q-23</v>
      </c>
      <c r="H139" s="128">
        <f>'CONCENTRADO CON MO + UTILIDAD'!L139</f>
        <v>200</v>
      </c>
      <c r="I139" s="128">
        <f>SUM('CONCENTRADO CON MO + UTILIDAD'!M139:Q139)</f>
        <v>2500</v>
      </c>
      <c r="J139" s="128">
        <f t="shared" si="21"/>
        <v>2700</v>
      </c>
    </row>
    <row r="140" spans="2:10" x14ac:dyDescent="0.25">
      <c r="B140" s="127" t="str">
        <f t="shared" si="18"/>
        <v>Q-98</v>
      </c>
      <c r="C140" s="128">
        <f>'CONCENTRADO CON MO + UTILIDAD'!C140</f>
        <v>200</v>
      </c>
      <c r="D140" s="128">
        <f>SUM('CONCENTRADO CON MO + UTILIDAD'!D140:H140)</f>
        <v>4545</v>
      </c>
      <c r="E140" s="128">
        <f t="shared" si="19"/>
        <v>4745</v>
      </c>
      <c r="F140" s="123"/>
      <c r="G140" s="127" t="str">
        <f t="shared" si="20"/>
        <v>Q-98</v>
      </c>
      <c r="H140" s="128">
        <f>'CONCENTRADO CON MO + UTILIDAD'!L140</f>
        <v>3200</v>
      </c>
      <c r="I140" s="128">
        <f>SUM('CONCENTRADO CON MO + UTILIDAD'!M140:Q140)</f>
        <v>4545</v>
      </c>
      <c r="J140" s="128">
        <f t="shared" si="21"/>
        <v>7745</v>
      </c>
    </row>
    <row r="141" spans="2:10" x14ac:dyDescent="0.25">
      <c r="B141" s="127" t="str">
        <f t="shared" si="18"/>
        <v>Q-664</v>
      </c>
      <c r="C141" s="128">
        <f>'CONCENTRADO CON MO + UTILIDAD'!C141</f>
        <v>200</v>
      </c>
      <c r="D141" s="128">
        <f>SUM('CONCENTRADO CON MO + UTILIDAD'!D141:H141)</f>
        <v>4545</v>
      </c>
      <c r="E141" s="128">
        <f t="shared" si="19"/>
        <v>4745</v>
      </c>
      <c r="F141" s="123"/>
      <c r="G141" s="127" t="str">
        <f t="shared" si="20"/>
        <v>Q-664</v>
      </c>
      <c r="H141" s="128">
        <f>'CONCENTRADO CON MO + UTILIDAD'!L141</f>
        <v>4200</v>
      </c>
      <c r="I141" s="128">
        <f>SUM('CONCENTRADO CON MO + UTILIDAD'!M141:Q141)</f>
        <v>4546.01</v>
      </c>
      <c r="J141" s="128">
        <f t="shared" si="21"/>
        <v>8746.01</v>
      </c>
    </row>
    <row r="142" spans="2:10" x14ac:dyDescent="0.25">
      <c r="B142" s="127" t="str">
        <f t="shared" si="18"/>
        <v>A-6</v>
      </c>
      <c r="C142" s="128">
        <f>'CONCENTRADO CON MO + UTILIDAD'!C142</f>
        <v>200</v>
      </c>
      <c r="D142" s="128">
        <f>SUM('CONCENTRADO CON MO + UTILIDAD'!D142:H142)</f>
        <v>4494.5</v>
      </c>
      <c r="E142" s="128">
        <f t="shared" si="19"/>
        <v>4694.5</v>
      </c>
      <c r="F142" s="123"/>
      <c r="G142" s="127" t="str">
        <f t="shared" si="20"/>
        <v>A-6</v>
      </c>
      <c r="H142" s="128">
        <f>'CONCENTRADO CON MO + UTILIDAD'!L142</f>
        <v>2300</v>
      </c>
      <c r="I142" s="128">
        <f>SUM('CONCENTRADO CON MO + UTILIDAD'!M142:Q142)</f>
        <v>1464.5</v>
      </c>
      <c r="J142" s="128">
        <f t="shared" si="21"/>
        <v>3764.5</v>
      </c>
    </row>
    <row r="143" spans="2:10" x14ac:dyDescent="0.25">
      <c r="B143" s="127" t="str">
        <f t="shared" si="18"/>
        <v>A-367</v>
      </c>
      <c r="C143" s="128">
        <f>'CONCENTRADO CON MO + UTILIDAD'!C143</f>
        <v>2300</v>
      </c>
      <c r="D143" s="128">
        <f>SUM('CONCENTRADO CON MO + UTILIDAD'!D143:H143)</f>
        <v>3031.01</v>
      </c>
      <c r="E143" s="128">
        <f t="shared" si="19"/>
        <v>5331.01</v>
      </c>
      <c r="F143" s="123"/>
      <c r="G143" s="127" t="str">
        <f t="shared" si="20"/>
        <v>A-367</v>
      </c>
      <c r="H143" s="128">
        <f>'CONCENTRADO CON MO + UTILIDAD'!L143</f>
        <v>200</v>
      </c>
      <c r="I143" s="128">
        <f>SUM('CONCENTRADO CON MO + UTILIDAD'!M143:Q143)</f>
        <v>4041.01</v>
      </c>
      <c r="J143" s="128">
        <f t="shared" si="21"/>
        <v>4241.01</v>
      </c>
    </row>
    <row r="144" spans="2:10" x14ac:dyDescent="0.25">
      <c r="B144" s="127" t="str">
        <f t="shared" si="18"/>
        <v>A-494</v>
      </c>
      <c r="C144" s="128">
        <f>'CONCENTRADO CON MO + UTILIDAD'!C144</f>
        <v>200</v>
      </c>
      <c r="D144" s="128">
        <f>SUM('CONCENTRADO CON MO + UTILIDAD'!D144:H144)</f>
        <v>4496.5200000000004</v>
      </c>
      <c r="E144" s="128">
        <f t="shared" si="19"/>
        <v>4696.5200000000004</v>
      </c>
      <c r="F144" s="123"/>
      <c r="G144" s="127" t="str">
        <f t="shared" si="20"/>
        <v>A-494</v>
      </c>
      <c r="H144" s="128">
        <f>'CONCENTRADO CON MO + UTILIDAD'!L144</f>
        <v>1900</v>
      </c>
      <c r="I144" s="128">
        <f>SUM('CONCENTRADO CON MO + UTILIDAD'!M144:Q144)</f>
        <v>5506.52</v>
      </c>
      <c r="J144" s="128">
        <f t="shared" si="21"/>
        <v>7406.52</v>
      </c>
    </row>
    <row r="145" spans="2:10" x14ac:dyDescent="0.25">
      <c r="B145" s="127" t="str">
        <f t="shared" si="18"/>
        <v>A-278</v>
      </c>
      <c r="C145" s="128">
        <f>'CONCENTRADO CON MO + UTILIDAD'!C145</f>
        <v>4200</v>
      </c>
      <c r="D145" s="128">
        <f>SUM('CONCENTRADO CON MO + UTILIDAD'!D145:H145)</f>
        <v>0</v>
      </c>
      <c r="E145" s="128">
        <f t="shared" si="19"/>
        <v>4200</v>
      </c>
      <c r="F145" s="123"/>
      <c r="G145" s="127" t="str">
        <f t="shared" si="20"/>
        <v>A-278</v>
      </c>
      <c r="H145" s="128">
        <f>'CONCENTRADO CON MO + UTILIDAD'!L145</f>
        <v>200</v>
      </c>
      <c r="I145" s="128">
        <f>SUM('CONCENTRADO CON MO + UTILIDAD'!M145:Q145)</f>
        <v>3030</v>
      </c>
      <c r="J145" s="128">
        <f t="shared" si="21"/>
        <v>3230</v>
      </c>
    </row>
    <row r="146" spans="2:10" x14ac:dyDescent="0.25">
      <c r="B146" s="127" t="str">
        <f t="shared" si="18"/>
        <v>A-38</v>
      </c>
      <c r="C146" s="128">
        <f>'CONCENTRADO CON MO + UTILIDAD'!C146</f>
        <v>200</v>
      </c>
      <c r="D146" s="128">
        <f>SUM('CONCENTRADO CON MO + UTILIDAD'!D146:H146)</f>
        <v>3030</v>
      </c>
      <c r="E146" s="128">
        <f t="shared" si="19"/>
        <v>3230</v>
      </c>
      <c r="F146" s="123"/>
      <c r="G146" s="127" t="str">
        <f t="shared" si="20"/>
        <v>A-38</v>
      </c>
      <c r="H146" s="128">
        <f>'CONCENTRADO CON MO + UTILIDAD'!L146</f>
        <v>2200</v>
      </c>
      <c r="I146" s="128">
        <f>SUM('CONCENTRADO CON MO + UTILIDAD'!M146:Q146)</f>
        <v>6060</v>
      </c>
      <c r="J146" s="128">
        <f t="shared" si="21"/>
        <v>8260</v>
      </c>
    </row>
    <row r="147" spans="2:10" x14ac:dyDescent="0.25">
      <c r="B147" s="127" t="str">
        <f t="shared" si="18"/>
        <v>A-93</v>
      </c>
      <c r="C147" s="128">
        <f>'CONCENTRADO CON MO + UTILIDAD'!C147</f>
        <v>1500</v>
      </c>
      <c r="D147" s="128">
        <f>SUM('CONCENTRADO CON MO + UTILIDAD'!D147:H147)</f>
        <v>0</v>
      </c>
      <c r="E147" s="128">
        <f t="shared" si="19"/>
        <v>1500</v>
      </c>
      <c r="F147" s="123"/>
      <c r="G147" s="127" t="str">
        <f t="shared" si="20"/>
        <v>A-93</v>
      </c>
      <c r="H147" s="128">
        <f>'CONCENTRADO CON MO + UTILIDAD'!L147</f>
        <v>200</v>
      </c>
      <c r="I147" s="128">
        <f>SUM('CONCENTRADO CON MO + UTILIDAD'!M147:Q147)</f>
        <v>3030</v>
      </c>
      <c r="J147" s="128">
        <f t="shared" si="21"/>
        <v>3230</v>
      </c>
    </row>
    <row r="148" spans="2:10" x14ac:dyDescent="0.25">
      <c r="B148" s="129" t="s">
        <v>105</v>
      </c>
      <c r="C148" s="126">
        <f>SUM(C129:C147)</f>
        <v>20900</v>
      </c>
      <c r="D148" s="126">
        <f>SUM(D129:D147)</f>
        <v>59353.25</v>
      </c>
      <c r="E148" s="126">
        <f>SUM(E129:E147)</f>
        <v>80253.25</v>
      </c>
      <c r="F148" s="123"/>
      <c r="G148" s="129" t="s">
        <v>105</v>
      </c>
      <c r="H148" s="126">
        <f>SUM(H129:H147)</f>
        <v>28800</v>
      </c>
      <c r="I148" s="126">
        <f>SUM(I129:I147)</f>
        <v>68655.55</v>
      </c>
      <c r="J148" s="126">
        <f>SUM(J129:J147)</f>
        <v>97455.55</v>
      </c>
    </row>
    <row r="149" spans="2:10" x14ac:dyDescent="0.25">
      <c r="B149" s="123"/>
      <c r="C149" s="123"/>
      <c r="D149" s="123"/>
      <c r="E149" s="123"/>
      <c r="F149" s="123"/>
      <c r="G149" s="123"/>
      <c r="H149" s="123"/>
      <c r="I149" s="123"/>
      <c r="J149" s="123"/>
    </row>
    <row r="150" spans="2:10" x14ac:dyDescent="0.25">
      <c r="B150" s="123"/>
      <c r="C150" s="123"/>
      <c r="D150" s="123"/>
      <c r="E150" s="123"/>
      <c r="F150" s="123"/>
      <c r="G150" s="123"/>
      <c r="H150" s="123"/>
      <c r="I150" s="123"/>
      <c r="J150" s="123"/>
    </row>
    <row r="151" spans="2:10" x14ac:dyDescent="0.25">
      <c r="B151" s="123"/>
      <c r="C151" s="123"/>
      <c r="D151" s="123"/>
      <c r="E151" s="123"/>
      <c r="F151" s="123"/>
      <c r="G151" s="123"/>
      <c r="H151" s="123"/>
      <c r="I151" s="123"/>
      <c r="J151" s="123"/>
    </row>
    <row r="152" spans="2:10" x14ac:dyDescent="0.25">
      <c r="B152" s="123"/>
      <c r="C152" s="123"/>
      <c r="D152" s="123"/>
      <c r="E152" s="123"/>
      <c r="F152" s="123"/>
      <c r="G152" s="123"/>
      <c r="H152" s="123"/>
      <c r="I152" s="123"/>
      <c r="J152" s="123"/>
    </row>
    <row r="153" spans="2:10" x14ac:dyDescent="0.25">
      <c r="B153" s="167" t="s">
        <v>107</v>
      </c>
      <c r="C153" s="167"/>
      <c r="D153" s="167"/>
      <c r="E153" s="123"/>
      <c r="F153" s="123"/>
      <c r="G153" s="123"/>
      <c r="H153" s="123"/>
      <c r="I153" s="123"/>
      <c r="J153" s="123"/>
    </row>
    <row r="154" spans="2:10" x14ac:dyDescent="0.25">
      <c r="B154" s="126" t="s">
        <v>99</v>
      </c>
      <c r="C154" s="126" t="s">
        <v>100</v>
      </c>
      <c r="D154" s="126" t="s">
        <v>101</v>
      </c>
      <c r="E154" s="126" t="s">
        <v>105</v>
      </c>
      <c r="F154" s="123"/>
      <c r="G154" s="123"/>
      <c r="H154" s="123"/>
      <c r="I154" s="123"/>
      <c r="J154" s="123"/>
    </row>
    <row r="155" spans="2:10" x14ac:dyDescent="0.25">
      <c r="B155" s="127" t="str">
        <f t="shared" ref="B155:B173" si="22">B129</f>
        <v>B-9</v>
      </c>
      <c r="C155" s="137">
        <f>'CONCENTRADO CON MO + UTILIDAD'!C154</f>
        <v>16000</v>
      </c>
      <c r="D155" s="137">
        <f>SUM('CONCENTRADO CON MO + UTILIDAD'!D154:H154)</f>
        <v>45305.72</v>
      </c>
      <c r="E155" s="137">
        <f t="shared" ref="E155:E173" si="23">SUM(C155:D155)</f>
        <v>61305.72</v>
      </c>
      <c r="F155" s="123"/>
      <c r="G155" s="123"/>
      <c r="H155" s="123"/>
      <c r="I155" s="123"/>
      <c r="J155" s="123"/>
    </row>
    <row r="156" spans="2:10" x14ac:dyDescent="0.25">
      <c r="B156" s="127" t="str">
        <f t="shared" si="22"/>
        <v>B-65</v>
      </c>
      <c r="C156" s="137">
        <f>'CONCENTRADO CON MO + UTILIDAD'!C155</f>
        <v>13600</v>
      </c>
      <c r="D156" s="137">
        <f>SUM('CONCENTRADO CON MO + UTILIDAD'!D155:H155)</f>
        <v>36133</v>
      </c>
      <c r="E156" s="137">
        <f t="shared" si="23"/>
        <v>49733</v>
      </c>
      <c r="F156" s="123"/>
      <c r="G156" s="123"/>
      <c r="H156" s="123"/>
      <c r="I156" s="123"/>
      <c r="J156" s="123"/>
    </row>
    <row r="157" spans="2:10" x14ac:dyDescent="0.25">
      <c r="B157" s="127" t="str">
        <f t="shared" si="22"/>
        <v>B-357</v>
      </c>
      <c r="C157" s="137">
        <f>'CONCENTRADO CON MO + UTILIDAD'!C156</f>
        <v>16800</v>
      </c>
      <c r="D157" s="137">
        <f>SUM('CONCENTRADO CON MO + UTILIDAD'!D156:H156)</f>
        <v>45462.22</v>
      </c>
      <c r="E157" s="137">
        <f t="shared" si="23"/>
        <v>62262.22</v>
      </c>
      <c r="F157" s="123"/>
      <c r="G157" s="123"/>
      <c r="H157" s="123"/>
      <c r="I157" s="123"/>
      <c r="J157" s="123"/>
    </row>
    <row r="158" spans="2:10" x14ac:dyDescent="0.25">
      <c r="B158" s="127" t="str">
        <f t="shared" si="22"/>
        <v>B-7</v>
      </c>
      <c r="C158" s="137">
        <f>'CONCENTRADO CON MO + UTILIDAD'!C157</f>
        <v>18600</v>
      </c>
      <c r="D158" s="137">
        <f>SUM('CONCENTRADO CON MO + UTILIDAD'!D157:H157)</f>
        <v>39516.65</v>
      </c>
      <c r="E158" s="137">
        <f t="shared" si="23"/>
        <v>58116.65</v>
      </c>
      <c r="F158" s="123"/>
      <c r="G158" s="123"/>
      <c r="H158" s="123"/>
      <c r="I158" s="123"/>
      <c r="J158" s="123"/>
    </row>
    <row r="159" spans="2:10" x14ac:dyDescent="0.25">
      <c r="B159" s="127" t="str">
        <f t="shared" si="22"/>
        <v>B-15</v>
      </c>
      <c r="C159" s="137">
        <f>'CONCENTRADO CON MO + UTILIDAD'!C158</f>
        <v>17050</v>
      </c>
      <c r="D159" s="137">
        <f>SUM('CONCENTRADO CON MO + UTILIDAD'!D158:H158)</f>
        <v>39994.33</v>
      </c>
      <c r="E159" s="137">
        <f t="shared" si="23"/>
        <v>57044.33</v>
      </c>
      <c r="F159" s="123"/>
      <c r="G159" s="123"/>
      <c r="H159" s="123"/>
      <c r="I159" s="123"/>
      <c r="J159" s="123"/>
    </row>
    <row r="160" spans="2:10" x14ac:dyDescent="0.25">
      <c r="B160" s="127" t="str">
        <f t="shared" si="22"/>
        <v>B-541</v>
      </c>
      <c r="C160" s="137">
        <f>'CONCENTRADO CON MO + UTILIDAD'!C159</f>
        <v>14800</v>
      </c>
      <c r="D160" s="137">
        <f>SUM('CONCENTRADO CON MO + UTILIDAD'!D159:H159)</f>
        <v>37714</v>
      </c>
      <c r="E160" s="137">
        <f t="shared" si="23"/>
        <v>52514</v>
      </c>
      <c r="F160" s="123"/>
      <c r="G160" s="123"/>
      <c r="H160" s="123"/>
      <c r="I160" s="123"/>
      <c r="J160" s="123"/>
    </row>
    <row r="161" spans="2:10" x14ac:dyDescent="0.25">
      <c r="B161" s="127" t="str">
        <f t="shared" si="22"/>
        <v>B-479</v>
      </c>
      <c r="C161" s="137">
        <f>'CONCENTRADO CON MO + UTILIDAD'!C160</f>
        <v>12300</v>
      </c>
      <c r="D161" s="137">
        <f>SUM('CONCENTRADO CON MO + UTILIDAD'!D160:H160)</f>
        <v>40916</v>
      </c>
      <c r="E161" s="137">
        <f t="shared" si="23"/>
        <v>53216</v>
      </c>
      <c r="F161" s="123"/>
      <c r="G161" s="123"/>
      <c r="H161" s="123"/>
      <c r="I161" s="123"/>
      <c r="J161" s="123"/>
    </row>
    <row r="162" spans="2:10" x14ac:dyDescent="0.25">
      <c r="B162" s="127" t="str">
        <f t="shared" si="22"/>
        <v>B-382</v>
      </c>
      <c r="C162" s="137">
        <f>'CONCENTRADO CON MO + UTILIDAD'!C161</f>
        <v>12900</v>
      </c>
      <c r="D162" s="137">
        <f>SUM('CONCENTRADO CON MO + UTILIDAD'!D161:H161)</f>
        <v>32631.32</v>
      </c>
      <c r="E162" s="137">
        <f t="shared" si="23"/>
        <v>45531.32</v>
      </c>
      <c r="F162" s="123"/>
      <c r="G162" s="123"/>
      <c r="H162" s="123"/>
      <c r="I162" s="123"/>
      <c r="J162" s="123"/>
    </row>
    <row r="163" spans="2:10" x14ac:dyDescent="0.25">
      <c r="B163" s="127" t="str">
        <f t="shared" si="22"/>
        <v>A-37</v>
      </c>
      <c r="C163" s="137">
        <f>'CONCENTRADO CON MO + UTILIDAD'!C162</f>
        <v>13200</v>
      </c>
      <c r="D163" s="137">
        <f>SUM('CONCENTRADO CON MO + UTILIDAD'!D162:H162)</f>
        <v>29794.77</v>
      </c>
      <c r="E163" s="137">
        <f t="shared" si="23"/>
        <v>42994.770000000004</v>
      </c>
      <c r="F163" s="123"/>
      <c r="G163" s="123"/>
      <c r="H163" s="123"/>
      <c r="I163" s="123"/>
      <c r="J163" s="123"/>
    </row>
    <row r="164" spans="2:10" x14ac:dyDescent="0.25">
      <c r="B164" s="127" t="str">
        <f t="shared" si="22"/>
        <v>Q-67</v>
      </c>
      <c r="C164" s="137">
        <f>'CONCENTRADO CON MO + UTILIDAD'!C163</f>
        <v>13600</v>
      </c>
      <c r="D164" s="137">
        <f>SUM('CONCENTRADO CON MO + UTILIDAD'!D163:H163)</f>
        <v>42306.16</v>
      </c>
      <c r="E164" s="137">
        <f t="shared" si="23"/>
        <v>55906.16</v>
      </c>
      <c r="F164" s="123"/>
      <c r="G164" s="123"/>
      <c r="H164" s="123"/>
      <c r="I164" s="123"/>
      <c r="J164" s="123"/>
    </row>
    <row r="165" spans="2:10" x14ac:dyDescent="0.25">
      <c r="B165" s="127" t="str">
        <f t="shared" si="22"/>
        <v>Q-23</v>
      </c>
      <c r="C165" s="137">
        <f>'CONCENTRADO CON MO + UTILIDAD'!C164</f>
        <v>22400</v>
      </c>
      <c r="D165" s="137">
        <f>SUM('CONCENTRADO CON MO + UTILIDAD'!D164:H164)</f>
        <v>41756.720000000001</v>
      </c>
      <c r="E165" s="137">
        <f t="shared" si="23"/>
        <v>64156.72</v>
      </c>
      <c r="F165" s="123"/>
      <c r="G165" s="123"/>
      <c r="H165" s="123"/>
      <c r="I165" s="123"/>
      <c r="J165" s="123"/>
    </row>
    <row r="166" spans="2:10" x14ac:dyDescent="0.25">
      <c r="B166" s="127" t="str">
        <f t="shared" si="22"/>
        <v>Q-98</v>
      </c>
      <c r="C166" s="137">
        <f>'CONCENTRADO CON MO + UTILIDAD'!C165</f>
        <v>17800</v>
      </c>
      <c r="D166" s="137">
        <f>SUM('CONCENTRADO CON MO + UTILIDAD'!D165:H165)</f>
        <v>46124.72</v>
      </c>
      <c r="E166" s="137">
        <f t="shared" si="23"/>
        <v>63924.72</v>
      </c>
      <c r="F166" s="123"/>
      <c r="G166" s="123"/>
      <c r="H166" s="123"/>
      <c r="I166" s="123"/>
      <c r="J166" s="123"/>
    </row>
    <row r="167" spans="2:10" x14ac:dyDescent="0.25">
      <c r="B167" s="127" t="str">
        <f t="shared" si="22"/>
        <v>Q-664</v>
      </c>
      <c r="C167" s="137">
        <f>'CONCENTRADO CON MO + UTILIDAD'!C166</f>
        <v>14400</v>
      </c>
      <c r="D167" s="137">
        <f>SUM('CONCENTRADO CON MO + UTILIDAD'!D166:H166)</f>
        <v>39761.06</v>
      </c>
      <c r="E167" s="137">
        <f t="shared" si="23"/>
        <v>54161.06</v>
      </c>
      <c r="F167" s="123"/>
      <c r="G167" s="123"/>
      <c r="H167" s="123"/>
      <c r="I167" s="123"/>
      <c r="J167" s="123"/>
    </row>
    <row r="168" spans="2:10" x14ac:dyDescent="0.25">
      <c r="B168" s="127" t="str">
        <f t="shared" si="22"/>
        <v>A-6</v>
      </c>
      <c r="C168" s="137">
        <f>'CONCENTRADO CON MO + UTILIDAD'!C167</f>
        <v>17200</v>
      </c>
      <c r="D168" s="137">
        <f>SUM('CONCENTRADO CON MO + UTILIDAD'!D167:H167)</f>
        <v>32184</v>
      </c>
      <c r="E168" s="137">
        <f t="shared" si="23"/>
        <v>49384</v>
      </c>
      <c r="F168" s="123"/>
      <c r="G168" s="123"/>
      <c r="H168" s="123"/>
      <c r="I168" s="123"/>
      <c r="J168" s="123"/>
    </row>
    <row r="169" spans="2:10" x14ac:dyDescent="0.25">
      <c r="B169" s="127" t="str">
        <f t="shared" si="22"/>
        <v>A-367</v>
      </c>
      <c r="C169" s="137">
        <f>'CONCENTRADO CON MO + UTILIDAD'!C168</f>
        <v>13000</v>
      </c>
      <c r="D169" s="137">
        <f>SUM('CONCENTRADO CON MO + UTILIDAD'!D168:H168)</f>
        <v>25149.55</v>
      </c>
      <c r="E169" s="137">
        <f t="shared" si="23"/>
        <v>38149.550000000003</v>
      </c>
      <c r="F169" s="123"/>
      <c r="G169" s="123"/>
      <c r="H169" s="123"/>
      <c r="I169" s="123"/>
      <c r="J169" s="123"/>
    </row>
    <row r="170" spans="2:10" x14ac:dyDescent="0.25">
      <c r="B170" s="127" t="str">
        <f t="shared" si="22"/>
        <v>A-494</v>
      </c>
      <c r="C170" s="137">
        <f>'CONCENTRADO CON MO + UTILIDAD'!C169</f>
        <v>15600</v>
      </c>
      <c r="D170" s="137">
        <f>SUM('CONCENTRADO CON MO + UTILIDAD'!D169:H169)</f>
        <v>27819.13</v>
      </c>
      <c r="E170" s="137">
        <f t="shared" si="23"/>
        <v>43419.130000000005</v>
      </c>
      <c r="F170" s="123"/>
      <c r="G170" s="123"/>
      <c r="H170" s="123"/>
      <c r="I170" s="123"/>
      <c r="J170" s="123"/>
    </row>
    <row r="171" spans="2:10" x14ac:dyDescent="0.25">
      <c r="B171" s="127" t="str">
        <f t="shared" si="22"/>
        <v>A-278</v>
      </c>
      <c r="C171" s="137">
        <f>'CONCENTRADO CON MO + UTILIDAD'!C170</f>
        <v>21500</v>
      </c>
      <c r="D171" s="137">
        <f>SUM('CONCENTRADO CON MO + UTILIDAD'!D170:H170)</f>
        <v>33002</v>
      </c>
      <c r="E171" s="137">
        <f t="shared" si="23"/>
        <v>54502</v>
      </c>
      <c r="F171" s="123"/>
      <c r="G171" s="123"/>
      <c r="H171" s="123"/>
      <c r="I171" s="123"/>
      <c r="J171" s="123"/>
    </row>
    <row r="172" spans="2:10" x14ac:dyDescent="0.25">
      <c r="B172" s="127" t="str">
        <f t="shared" si="22"/>
        <v>A-38</v>
      </c>
      <c r="C172" s="137">
        <f>'CONCENTRADO CON MO + UTILIDAD'!C171</f>
        <v>14000</v>
      </c>
      <c r="D172" s="137">
        <f>SUM('CONCENTRADO CON MO + UTILIDAD'!D171:H171)</f>
        <v>38845</v>
      </c>
      <c r="E172" s="137">
        <f t="shared" si="23"/>
        <v>52845</v>
      </c>
      <c r="F172" s="123"/>
      <c r="G172" s="123"/>
      <c r="H172" s="123"/>
      <c r="I172" s="123"/>
      <c r="J172" s="123"/>
    </row>
    <row r="173" spans="2:10" x14ac:dyDescent="0.25">
      <c r="B173" s="127" t="str">
        <f t="shared" si="22"/>
        <v>A-93</v>
      </c>
      <c r="C173" s="137">
        <f>'CONCENTRADO CON MO + UTILIDAD'!C172</f>
        <v>11800</v>
      </c>
      <c r="D173" s="137">
        <f>SUM('CONCENTRADO CON MO + UTILIDAD'!D172:H172)</f>
        <v>21998.300000000003</v>
      </c>
      <c r="E173" s="137">
        <f t="shared" si="23"/>
        <v>33798.300000000003</v>
      </c>
      <c r="F173" s="123"/>
      <c r="G173" s="123"/>
      <c r="H173" s="123"/>
      <c r="I173" s="123"/>
      <c r="J173" s="123"/>
    </row>
    <row r="174" spans="2:10" s="130" customFormat="1" x14ac:dyDescent="0.25">
      <c r="B174" s="129" t="s">
        <v>105</v>
      </c>
      <c r="C174" s="138">
        <f>SUM(C155:C173)</f>
        <v>296550</v>
      </c>
      <c r="D174" s="138">
        <f>SUM(D155:D173)</f>
        <v>696414.65</v>
      </c>
      <c r="E174" s="138">
        <f>SUM(E155:E173)</f>
        <v>992964.65</v>
      </c>
      <c r="F174" s="124"/>
      <c r="G174" s="124"/>
      <c r="H174" s="124"/>
      <c r="I174" s="124"/>
      <c r="J174" s="124"/>
    </row>
    <row r="175" spans="2:10" x14ac:dyDescent="0.25">
      <c r="B175" s="123"/>
      <c r="C175" s="123"/>
      <c r="D175" s="123"/>
      <c r="E175" s="123"/>
      <c r="F175" s="123"/>
      <c r="G175" s="123"/>
      <c r="H175" s="123"/>
      <c r="I175" s="123"/>
      <c r="J175" s="123"/>
    </row>
    <row r="176" spans="2:10" x14ac:dyDescent="0.25">
      <c r="B176" s="123"/>
      <c r="C176" s="123"/>
      <c r="D176" s="123"/>
      <c r="E176" s="123"/>
      <c r="F176" s="123"/>
      <c r="G176" s="123"/>
      <c r="H176" s="123"/>
      <c r="I176" s="123"/>
      <c r="J176" s="123"/>
    </row>
    <row r="177" spans="2:16" x14ac:dyDescent="0.25">
      <c r="B177" s="168" t="s">
        <v>108</v>
      </c>
      <c r="C177" s="168"/>
      <c r="D177" s="168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</row>
    <row r="178" spans="2:16" x14ac:dyDescent="0.25">
      <c r="B178" s="126" t="s">
        <v>99</v>
      </c>
      <c r="C178" s="126" t="s">
        <v>1</v>
      </c>
      <c r="D178" s="126" t="s">
        <v>2</v>
      </c>
      <c r="E178" s="126" t="s">
        <v>3</v>
      </c>
      <c r="F178" s="126" t="s">
        <v>4</v>
      </c>
      <c r="G178" s="126" t="s">
        <v>5</v>
      </c>
      <c r="H178" s="126" t="s">
        <v>6</v>
      </c>
      <c r="I178" s="126" t="s">
        <v>7</v>
      </c>
      <c r="J178" s="131" t="s">
        <v>8</v>
      </c>
      <c r="K178" s="126" t="s">
        <v>9</v>
      </c>
      <c r="L178" s="126" t="s">
        <v>10</v>
      </c>
      <c r="M178" s="126" t="s">
        <v>11</v>
      </c>
      <c r="N178" s="126" t="s">
        <v>12</v>
      </c>
      <c r="O178" s="126" t="s">
        <v>105</v>
      </c>
      <c r="P178" s="123"/>
    </row>
    <row r="179" spans="2:16" x14ac:dyDescent="0.25">
      <c r="B179" s="127" t="str">
        <f t="shared" ref="B179:B197" si="24">B155</f>
        <v>B-9</v>
      </c>
      <c r="C179" s="139">
        <f t="shared" ref="C179:C197" si="25">E6</f>
        <v>4096.72</v>
      </c>
      <c r="D179" s="139">
        <f t="shared" ref="D179:D197" si="26">J6</f>
        <v>6260</v>
      </c>
      <c r="E179" s="139">
        <f t="shared" ref="E179:E197" si="27">E31</f>
        <v>5230</v>
      </c>
      <c r="F179" s="139">
        <f t="shared" ref="F179:F197" si="28">J31</f>
        <v>5230</v>
      </c>
      <c r="G179" s="139">
        <f t="shared" ref="G179:G197" si="29">E56</f>
        <v>3220</v>
      </c>
      <c r="H179" s="139">
        <f t="shared" ref="H179:H197" si="30">J56</f>
        <v>6260</v>
      </c>
      <c r="I179" s="139">
        <f t="shared" ref="I179:I197" si="31">E81</f>
        <v>5230</v>
      </c>
      <c r="J179" s="139">
        <f t="shared" ref="J179:J197" si="32">J81</f>
        <v>6260</v>
      </c>
      <c r="K179" s="139">
        <f t="shared" ref="K179:K197" si="33">E105</f>
        <v>6939</v>
      </c>
      <c r="L179" s="139">
        <f t="shared" ref="L179:L197" si="34">J105</f>
        <v>3615</v>
      </c>
      <c r="M179" s="139">
        <f t="shared" ref="M179:M197" si="35">E129</f>
        <v>3230</v>
      </c>
      <c r="N179" s="139">
        <f t="shared" ref="N179:N197" si="36">J129</f>
        <v>5735</v>
      </c>
      <c r="O179" s="140">
        <f t="shared" ref="O179:O197" si="37">SUM(C179:N179)</f>
        <v>61305.72</v>
      </c>
      <c r="P179" s="123"/>
    </row>
    <row r="180" spans="2:16" x14ac:dyDescent="0.25">
      <c r="B180" s="127" t="str">
        <f t="shared" si="24"/>
        <v>B-65</v>
      </c>
      <c r="C180" s="139">
        <f t="shared" si="25"/>
        <v>5230</v>
      </c>
      <c r="D180" s="139">
        <f t="shared" si="26"/>
        <v>6260</v>
      </c>
      <c r="E180" s="139">
        <f t="shared" si="27"/>
        <v>2262.5</v>
      </c>
      <c r="F180" s="139">
        <f t="shared" si="28"/>
        <v>1909</v>
      </c>
      <c r="G180" s="139">
        <f t="shared" si="29"/>
        <v>6260</v>
      </c>
      <c r="H180" s="139">
        <f t="shared" si="30"/>
        <v>1909</v>
      </c>
      <c r="I180" s="139">
        <f t="shared" si="31"/>
        <v>5230</v>
      </c>
      <c r="J180" s="139">
        <f t="shared" si="32"/>
        <v>6260</v>
      </c>
      <c r="K180" s="139">
        <f t="shared" si="33"/>
        <v>5230</v>
      </c>
      <c r="L180" s="139">
        <f t="shared" si="34"/>
        <v>4220</v>
      </c>
      <c r="M180" s="139">
        <f t="shared" si="35"/>
        <v>2700</v>
      </c>
      <c r="N180" s="139">
        <f t="shared" si="36"/>
        <v>2262.5</v>
      </c>
      <c r="O180" s="140">
        <f t="shared" si="37"/>
        <v>49733</v>
      </c>
      <c r="P180" s="123"/>
    </row>
    <row r="181" spans="2:16" x14ac:dyDescent="0.25">
      <c r="B181" s="127" t="str">
        <f t="shared" si="24"/>
        <v>B-357</v>
      </c>
      <c r="C181" s="139">
        <f t="shared" si="25"/>
        <v>4220</v>
      </c>
      <c r="D181" s="139">
        <f t="shared" si="26"/>
        <v>6260</v>
      </c>
      <c r="E181" s="139">
        <f t="shared" si="27"/>
        <v>6716.72</v>
      </c>
      <c r="F181" s="139">
        <f t="shared" si="28"/>
        <v>3230</v>
      </c>
      <c r="G181" s="139">
        <f t="shared" si="29"/>
        <v>4929</v>
      </c>
      <c r="H181" s="139">
        <f t="shared" si="30"/>
        <v>4240</v>
      </c>
      <c r="I181" s="139">
        <f t="shared" si="31"/>
        <v>6240</v>
      </c>
      <c r="J181" s="139">
        <f t="shared" si="32"/>
        <v>1909</v>
      </c>
      <c r="K181" s="139">
        <f t="shared" si="33"/>
        <v>5230</v>
      </c>
      <c r="L181" s="139">
        <f t="shared" si="34"/>
        <v>6260</v>
      </c>
      <c r="M181" s="139">
        <f t="shared" si="35"/>
        <v>3230</v>
      </c>
      <c r="N181" s="139">
        <f t="shared" si="36"/>
        <v>7797.5</v>
      </c>
      <c r="O181" s="140">
        <f t="shared" si="37"/>
        <v>60262.22</v>
      </c>
      <c r="P181" s="123"/>
    </row>
    <row r="182" spans="2:16" x14ac:dyDescent="0.25">
      <c r="B182" s="127" t="str">
        <f t="shared" si="24"/>
        <v>B-7</v>
      </c>
      <c r="C182" s="139">
        <f t="shared" si="25"/>
        <v>5230</v>
      </c>
      <c r="D182" s="139">
        <f t="shared" si="26"/>
        <v>4200</v>
      </c>
      <c r="E182" s="139">
        <f t="shared" si="27"/>
        <v>4610.82</v>
      </c>
      <c r="F182" s="139">
        <f t="shared" si="28"/>
        <v>4034.1</v>
      </c>
      <c r="G182" s="139">
        <f t="shared" si="29"/>
        <v>4240</v>
      </c>
      <c r="H182" s="139">
        <f t="shared" si="30"/>
        <v>4796.7299999999996</v>
      </c>
      <c r="I182" s="139">
        <f t="shared" si="31"/>
        <v>4725</v>
      </c>
      <c r="J182" s="139">
        <f t="shared" si="32"/>
        <v>3220</v>
      </c>
      <c r="K182" s="139">
        <f t="shared" si="33"/>
        <v>4725</v>
      </c>
      <c r="L182" s="139">
        <f t="shared" si="34"/>
        <v>9785</v>
      </c>
      <c r="M182" s="139">
        <f t="shared" si="35"/>
        <v>3725</v>
      </c>
      <c r="N182" s="139">
        <f t="shared" si="36"/>
        <v>4725</v>
      </c>
      <c r="O182" s="140">
        <f t="shared" si="37"/>
        <v>58016.649999999994</v>
      </c>
      <c r="P182" s="123"/>
    </row>
    <row r="183" spans="2:16" x14ac:dyDescent="0.25">
      <c r="B183" s="127" t="str">
        <f t="shared" si="24"/>
        <v>B-15</v>
      </c>
      <c r="C183" s="139">
        <f t="shared" si="25"/>
        <v>6745</v>
      </c>
      <c r="D183" s="139">
        <f t="shared" si="26"/>
        <v>3262.5</v>
      </c>
      <c r="E183" s="139">
        <f t="shared" si="27"/>
        <v>3220</v>
      </c>
      <c r="F183" s="139">
        <f t="shared" si="28"/>
        <v>6282.5</v>
      </c>
      <c r="G183" s="139">
        <f t="shared" si="29"/>
        <v>2784.23</v>
      </c>
      <c r="H183" s="139">
        <f t="shared" si="30"/>
        <v>4240</v>
      </c>
      <c r="I183" s="139">
        <f t="shared" si="31"/>
        <v>4725</v>
      </c>
      <c r="J183" s="139">
        <f t="shared" si="32"/>
        <v>3220</v>
      </c>
      <c r="K183" s="139">
        <f t="shared" si="33"/>
        <v>7292.5</v>
      </c>
      <c r="L183" s="139">
        <f t="shared" si="34"/>
        <v>2710.1</v>
      </c>
      <c r="M183" s="139">
        <f t="shared" si="35"/>
        <v>10342.5</v>
      </c>
      <c r="N183" s="139">
        <f t="shared" si="36"/>
        <v>3220</v>
      </c>
      <c r="O183" s="140">
        <f t="shared" si="37"/>
        <v>58044.329999999994</v>
      </c>
      <c r="P183" s="123"/>
    </row>
    <row r="184" spans="2:16" x14ac:dyDescent="0.25">
      <c r="B184" s="127" t="str">
        <f t="shared" si="24"/>
        <v>B-541</v>
      </c>
      <c r="C184" s="139">
        <f t="shared" si="25"/>
        <v>5282.5</v>
      </c>
      <c r="D184" s="139">
        <f t="shared" si="26"/>
        <v>4200</v>
      </c>
      <c r="E184" s="139">
        <f t="shared" si="27"/>
        <v>5230</v>
      </c>
      <c r="F184" s="139">
        <f t="shared" si="28"/>
        <v>3230</v>
      </c>
      <c r="G184" s="139">
        <f t="shared" si="29"/>
        <v>3220</v>
      </c>
      <c r="H184" s="139">
        <f t="shared" si="30"/>
        <v>6260</v>
      </c>
      <c r="I184" s="139">
        <f t="shared" si="31"/>
        <v>5230</v>
      </c>
      <c r="J184" s="139">
        <f t="shared" si="32"/>
        <v>1909</v>
      </c>
      <c r="K184" s="139">
        <f t="shared" si="33"/>
        <v>5230</v>
      </c>
      <c r="L184" s="139">
        <f t="shared" si="34"/>
        <v>2262.5</v>
      </c>
      <c r="M184" s="139">
        <f t="shared" si="35"/>
        <v>2200</v>
      </c>
      <c r="N184" s="139">
        <f t="shared" si="36"/>
        <v>6260</v>
      </c>
      <c r="O184" s="140">
        <f t="shared" si="37"/>
        <v>50514</v>
      </c>
      <c r="P184" s="123"/>
    </row>
    <row r="185" spans="2:16" x14ac:dyDescent="0.25">
      <c r="B185" s="127" t="str">
        <f t="shared" si="24"/>
        <v>B-479</v>
      </c>
      <c r="C185" s="139">
        <f t="shared" si="25"/>
        <v>5230</v>
      </c>
      <c r="D185" s="139">
        <f t="shared" si="26"/>
        <v>3762.5</v>
      </c>
      <c r="E185" s="139">
        <f t="shared" si="27"/>
        <v>4200</v>
      </c>
      <c r="F185" s="139">
        <f t="shared" si="28"/>
        <v>3200</v>
      </c>
      <c r="G185" s="139">
        <f t="shared" si="29"/>
        <v>6260</v>
      </c>
      <c r="H185" s="139">
        <f t="shared" si="30"/>
        <v>1909</v>
      </c>
      <c r="I185" s="139">
        <f t="shared" si="31"/>
        <v>5230</v>
      </c>
      <c r="J185" s="139">
        <f t="shared" si="32"/>
        <v>6260</v>
      </c>
      <c r="K185" s="139">
        <f t="shared" si="33"/>
        <v>7797.5</v>
      </c>
      <c r="L185" s="139">
        <f t="shared" si="34"/>
        <v>1909</v>
      </c>
      <c r="M185" s="139">
        <f t="shared" si="35"/>
        <v>5250</v>
      </c>
      <c r="N185" s="139">
        <f t="shared" si="36"/>
        <v>3208</v>
      </c>
      <c r="O185" s="140">
        <f t="shared" si="37"/>
        <v>54216</v>
      </c>
      <c r="P185" s="123"/>
    </row>
    <row r="186" spans="2:16" x14ac:dyDescent="0.25">
      <c r="B186" s="127" t="str">
        <f t="shared" si="24"/>
        <v>B-382</v>
      </c>
      <c r="C186" s="139">
        <f t="shared" si="25"/>
        <v>2712</v>
      </c>
      <c r="D186" s="139">
        <f t="shared" si="26"/>
        <v>6260</v>
      </c>
      <c r="E186" s="139">
        <f t="shared" si="27"/>
        <v>3200</v>
      </c>
      <c r="F186" s="139">
        <f t="shared" si="28"/>
        <v>6300</v>
      </c>
      <c r="G186" s="139">
        <f t="shared" si="29"/>
        <v>2262.5</v>
      </c>
      <c r="H186" s="139">
        <f t="shared" si="30"/>
        <v>2176.7200000000003</v>
      </c>
      <c r="I186" s="139">
        <f t="shared" si="31"/>
        <v>2712</v>
      </c>
      <c r="J186" s="139">
        <f t="shared" si="32"/>
        <v>2262.5</v>
      </c>
      <c r="K186" s="139">
        <f t="shared" si="33"/>
        <v>4421</v>
      </c>
      <c r="L186" s="139">
        <f t="shared" si="34"/>
        <v>8824.6</v>
      </c>
      <c r="M186" s="139">
        <f t="shared" si="35"/>
        <v>2300</v>
      </c>
      <c r="N186" s="139">
        <f t="shared" si="36"/>
        <v>4200</v>
      </c>
      <c r="O186" s="140">
        <f t="shared" si="37"/>
        <v>47631.32</v>
      </c>
      <c r="P186" s="123"/>
    </row>
    <row r="187" spans="2:16" x14ac:dyDescent="0.25">
      <c r="B187" s="127" t="str">
        <f t="shared" si="24"/>
        <v>A-37</v>
      </c>
      <c r="C187" s="139">
        <f t="shared" si="25"/>
        <v>4909</v>
      </c>
      <c r="D187" s="139">
        <f t="shared" si="26"/>
        <v>1701.01</v>
      </c>
      <c r="E187" s="139">
        <f t="shared" si="27"/>
        <v>2712</v>
      </c>
      <c r="F187" s="139">
        <f t="shared" si="28"/>
        <v>3475.51</v>
      </c>
      <c r="G187" s="139">
        <f t="shared" si="29"/>
        <v>5250</v>
      </c>
      <c r="H187" s="139">
        <f t="shared" si="30"/>
        <v>3765.51</v>
      </c>
      <c r="I187" s="139">
        <f t="shared" si="31"/>
        <v>1700</v>
      </c>
      <c r="J187" s="139">
        <f t="shared" si="32"/>
        <v>2001.01</v>
      </c>
      <c r="K187" s="139">
        <f t="shared" si="33"/>
        <v>4240</v>
      </c>
      <c r="L187" s="139">
        <f t="shared" si="34"/>
        <v>2262.5</v>
      </c>
      <c r="M187" s="139">
        <f t="shared" si="35"/>
        <v>4203.72</v>
      </c>
      <c r="N187" s="139">
        <f t="shared" si="36"/>
        <v>5474.51</v>
      </c>
      <c r="O187" s="140">
        <f t="shared" si="37"/>
        <v>41694.769999999997</v>
      </c>
      <c r="P187" s="123"/>
    </row>
    <row r="188" spans="2:16" x14ac:dyDescent="0.25">
      <c r="B188" s="127" t="str">
        <f t="shared" si="24"/>
        <v>Q-67</v>
      </c>
      <c r="C188" s="139">
        <f t="shared" si="25"/>
        <v>10411.58</v>
      </c>
      <c r="D188" s="139">
        <f t="shared" si="26"/>
        <v>2700</v>
      </c>
      <c r="E188" s="139">
        <f t="shared" si="27"/>
        <v>3720</v>
      </c>
      <c r="F188" s="139">
        <f t="shared" si="28"/>
        <v>2700</v>
      </c>
      <c r="G188" s="139">
        <f t="shared" si="29"/>
        <v>1909</v>
      </c>
      <c r="H188" s="139">
        <f t="shared" si="30"/>
        <v>5250</v>
      </c>
      <c r="I188" s="139">
        <f t="shared" si="31"/>
        <v>2700</v>
      </c>
      <c r="J188" s="139">
        <f t="shared" si="32"/>
        <v>8745</v>
      </c>
      <c r="K188" s="139">
        <f t="shared" si="33"/>
        <v>3409</v>
      </c>
      <c r="L188" s="139">
        <f t="shared" si="34"/>
        <v>6411.58</v>
      </c>
      <c r="M188" s="139">
        <f t="shared" si="35"/>
        <v>2700</v>
      </c>
      <c r="N188" s="139">
        <f t="shared" si="36"/>
        <v>5250</v>
      </c>
      <c r="O188" s="140">
        <f t="shared" si="37"/>
        <v>55906.16</v>
      </c>
      <c r="P188" s="123"/>
    </row>
    <row r="189" spans="2:16" x14ac:dyDescent="0.25">
      <c r="B189" s="127" t="str">
        <f t="shared" si="24"/>
        <v>Q-23</v>
      </c>
      <c r="C189" s="139">
        <f t="shared" si="25"/>
        <v>8745</v>
      </c>
      <c r="D189" s="139">
        <f t="shared" si="26"/>
        <v>2220</v>
      </c>
      <c r="E189" s="139">
        <f t="shared" si="27"/>
        <v>5250</v>
      </c>
      <c r="F189" s="139">
        <f t="shared" si="28"/>
        <v>2700</v>
      </c>
      <c r="G189" s="139">
        <f t="shared" si="29"/>
        <v>3200</v>
      </c>
      <c r="H189" s="139">
        <f t="shared" si="30"/>
        <v>3200</v>
      </c>
      <c r="I189" s="139">
        <f t="shared" si="31"/>
        <v>8745</v>
      </c>
      <c r="J189" s="139">
        <f t="shared" si="32"/>
        <v>2676.7200000000003</v>
      </c>
      <c r="K189" s="139">
        <f t="shared" si="33"/>
        <v>8745</v>
      </c>
      <c r="L189" s="139">
        <f t="shared" si="34"/>
        <v>8745</v>
      </c>
      <c r="M189" s="139">
        <f t="shared" si="35"/>
        <v>7230</v>
      </c>
      <c r="N189" s="139">
        <f t="shared" si="36"/>
        <v>2700</v>
      </c>
      <c r="O189" s="140">
        <f t="shared" si="37"/>
        <v>64156.72</v>
      </c>
      <c r="P189" s="123"/>
    </row>
    <row r="190" spans="2:16" x14ac:dyDescent="0.25">
      <c r="B190" s="127" t="str">
        <f t="shared" si="24"/>
        <v>Q-98</v>
      </c>
      <c r="C190" s="139">
        <f t="shared" si="25"/>
        <v>2700</v>
      </c>
      <c r="D190" s="139">
        <f t="shared" si="26"/>
        <v>8553</v>
      </c>
      <c r="E190" s="139">
        <f t="shared" si="27"/>
        <v>6450</v>
      </c>
      <c r="F190" s="139">
        <f t="shared" si="28"/>
        <v>5535</v>
      </c>
      <c r="G190" s="139">
        <f t="shared" si="29"/>
        <v>7745</v>
      </c>
      <c r="H190" s="139">
        <f t="shared" si="30"/>
        <v>3200</v>
      </c>
      <c r="I190" s="139">
        <f t="shared" si="31"/>
        <v>2700</v>
      </c>
      <c r="J190" s="139">
        <f t="shared" si="32"/>
        <v>5725</v>
      </c>
      <c r="K190" s="139">
        <f t="shared" si="33"/>
        <v>2700</v>
      </c>
      <c r="L190" s="139">
        <f t="shared" si="34"/>
        <v>6126.72</v>
      </c>
      <c r="M190" s="139">
        <f t="shared" si="35"/>
        <v>4745</v>
      </c>
      <c r="N190" s="139">
        <f t="shared" si="36"/>
        <v>7745</v>
      </c>
      <c r="O190" s="140">
        <f t="shared" si="37"/>
        <v>63924.72</v>
      </c>
      <c r="P190" s="123"/>
    </row>
    <row r="191" spans="2:16" x14ac:dyDescent="0.25">
      <c r="B191" s="127" t="str">
        <f t="shared" si="24"/>
        <v>Q-664</v>
      </c>
      <c r="C191" s="139">
        <f t="shared" si="25"/>
        <v>2700</v>
      </c>
      <c r="D191" s="139">
        <f t="shared" si="26"/>
        <v>8746.01</v>
      </c>
      <c r="E191" s="139">
        <f t="shared" si="27"/>
        <v>5251.01</v>
      </c>
      <c r="F191" s="139">
        <f t="shared" si="28"/>
        <v>2701.01</v>
      </c>
      <c r="G191" s="139">
        <f t="shared" si="29"/>
        <v>8745</v>
      </c>
      <c r="H191" s="139">
        <f t="shared" si="30"/>
        <v>2701.01</v>
      </c>
      <c r="I191" s="139">
        <f t="shared" si="31"/>
        <v>2700</v>
      </c>
      <c r="J191" s="139">
        <f t="shared" si="32"/>
        <v>2726.01</v>
      </c>
      <c r="K191" s="139">
        <f t="shared" si="33"/>
        <v>2700</v>
      </c>
      <c r="L191" s="139">
        <f t="shared" si="34"/>
        <v>1700</v>
      </c>
      <c r="M191" s="139">
        <f t="shared" si="35"/>
        <v>4745</v>
      </c>
      <c r="N191" s="139">
        <f t="shared" si="36"/>
        <v>8746.01</v>
      </c>
      <c r="O191" s="140">
        <f t="shared" si="37"/>
        <v>54161.060000000005</v>
      </c>
      <c r="P191" s="123"/>
    </row>
    <row r="192" spans="2:16" x14ac:dyDescent="0.25">
      <c r="B192" s="127" t="str">
        <f t="shared" si="24"/>
        <v>A-6</v>
      </c>
      <c r="C192" s="139">
        <f t="shared" si="25"/>
        <v>5130</v>
      </c>
      <c r="D192" s="139">
        <f t="shared" si="26"/>
        <v>1700</v>
      </c>
      <c r="E192" s="139">
        <f t="shared" si="27"/>
        <v>3764.5</v>
      </c>
      <c r="F192" s="139">
        <f t="shared" si="28"/>
        <v>6714.5</v>
      </c>
      <c r="G192" s="139">
        <f t="shared" si="29"/>
        <v>3015</v>
      </c>
      <c r="H192" s="139">
        <f t="shared" si="30"/>
        <v>1909</v>
      </c>
      <c r="I192" s="139">
        <f t="shared" si="31"/>
        <v>3764.5</v>
      </c>
      <c r="J192" s="139">
        <f t="shared" si="32"/>
        <v>2705</v>
      </c>
      <c r="K192" s="139">
        <f t="shared" si="33"/>
        <v>8814.5</v>
      </c>
      <c r="L192" s="139">
        <f t="shared" si="34"/>
        <v>1308</v>
      </c>
      <c r="M192" s="139">
        <f t="shared" si="35"/>
        <v>4694.5</v>
      </c>
      <c r="N192" s="139">
        <f t="shared" si="36"/>
        <v>3764.5</v>
      </c>
      <c r="O192" s="140">
        <f t="shared" si="37"/>
        <v>47284</v>
      </c>
      <c r="P192" s="123"/>
    </row>
    <row r="193" spans="1:256" x14ac:dyDescent="0.25">
      <c r="B193" s="127" t="str">
        <f t="shared" si="24"/>
        <v>A-367</v>
      </c>
      <c r="C193" s="139">
        <f t="shared" si="25"/>
        <v>1700</v>
      </c>
      <c r="D193" s="139">
        <f t="shared" si="26"/>
        <v>4774.5</v>
      </c>
      <c r="E193" s="139">
        <f t="shared" si="27"/>
        <v>1700</v>
      </c>
      <c r="F193" s="139">
        <f t="shared" si="28"/>
        <v>2300</v>
      </c>
      <c r="G193" s="139">
        <f t="shared" si="29"/>
        <v>4745</v>
      </c>
      <c r="H193" s="139">
        <f t="shared" si="30"/>
        <v>3765.51</v>
      </c>
      <c r="I193" s="139">
        <f t="shared" si="31"/>
        <v>1700</v>
      </c>
      <c r="J193" s="139">
        <f t="shared" si="32"/>
        <v>5027.01</v>
      </c>
      <c r="K193" s="139">
        <f t="shared" si="33"/>
        <v>1200</v>
      </c>
      <c r="L193" s="139">
        <f t="shared" si="34"/>
        <v>3765.51</v>
      </c>
      <c r="M193" s="139">
        <f t="shared" si="35"/>
        <v>5331.01</v>
      </c>
      <c r="N193" s="139">
        <f t="shared" si="36"/>
        <v>4241.01</v>
      </c>
      <c r="O193" s="140">
        <f t="shared" si="37"/>
        <v>40249.55000000001</v>
      </c>
      <c r="P193" s="123"/>
    </row>
    <row r="194" spans="1:256" x14ac:dyDescent="0.25">
      <c r="B194" s="127" t="str">
        <f t="shared" si="24"/>
        <v>A-494</v>
      </c>
      <c r="C194" s="139">
        <f t="shared" si="25"/>
        <v>4212</v>
      </c>
      <c r="D194" s="139">
        <f t="shared" si="26"/>
        <v>1501.01</v>
      </c>
      <c r="E194" s="139">
        <f t="shared" si="27"/>
        <v>3401.01</v>
      </c>
      <c r="F194" s="139">
        <f t="shared" si="28"/>
        <v>1665.51</v>
      </c>
      <c r="G194" s="139">
        <f t="shared" si="29"/>
        <v>6954</v>
      </c>
      <c r="H194" s="139">
        <f t="shared" si="30"/>
        <v>1964.52</v>
      </c>
      <c r="I194" s="139">
        <f t="shared" si="31"/>
        <v>3400</v>
      </c>
      <c r="J194" s="139">
        <f t="shared" si="32"/>
        <v>2416.02</v>
      </c>
      <c r="K194" s="139">
        <f t="shared" si="33"/>
        <v>2900</v>
      </c>
      <c r="L194" s="139">
        <f t="shared" si="34"/>
        <v>1202.02</v>
      </c>
      <c r="M194" s="139">
        <f t="shared" si="35"/>
        <v>4696.5200000000004</v>
      </c>
      <c r="N194" s="139">
        <f t="shared" si="36"/>
        <v>7406.52</v>
      </c>
      <c r="O194" s="140">
        <f t="shared" si="37"/>
        <v>41719.130000000005</v>
      </c>
      <c r="P194" s="123"/>
    </row>
    <row r="195" spans="1:256" x14ac:dyDescent="0.25">
      <c r="B195" s="127" t="str">
        <f t="shared" si="24"/>
        <v>A-278</v>
      </c>
      <c r="C195" s="139">
        <f t="shared" si="25"/>
        <v>200</v>
      </c>
      <c r="D195" s="139">
        <f t="shared" si="26"/>
        <v>11160</v>
      </c>
      <c r="E195" s="139">
        <f t="shared" si="27"/>
        <v>200</v>
      </c>
      <c r="F195" s="139">
        <f t="shared" si="28"/>
        <v>200</v>
      </c>
      <c r="G195" s="139">
        <f t="shared" si="29"/>
        <v>200</v>
      </c>
      <c r="H195" s="139">
        <f t="shared" si="30"/>
        <v>10757</v>
      </c>
      <c r="I195" s="139">
        <f t="shared" si="31"/>
        <v>6260</v>
      </c>
      <c r="J195" s="139">
        <f t="shared" si="32"/>
        <v>7650</v>
      </c>
      <c r="K195" s="139">
        <f t="shared" si="33"/>
        <v>200</v>
      </c>
      <c r="L195" s="139">
        <f t="shared" si="34"/>
        <v>10245</v>
      </c>
      <c r="M195" s="139">
        <f t="shared" si="35"/>
        <v>4200</v>
      </c>
      <c r="N195" s="139">
        <f t="shared" si="36"/>
        <v>3230</v>
      </c>
      <c r="O195" s="140">
        <f t="shared" si="37"/>
        <v>54502</v>
      </c>
      <c r="P195" s="123"/>
    </row>
    <row r="196" spans="1:256" x14ac:dyDescent="0.25">
      <c r="B196" s="127" t="str">
        <f t="shared" si="24"/>
        <v>A-38</v>
      </c>
      <c r="C196" s="139">
        <f t="shared" si="25"/>
        <v>2315</v>
      </c>
      <c r="D196" s="139">
        <f t="shared" si="26"/>
        <v>5250</v>
      </c>
      <c r="E196" s="139">
        <f t="shared" si="27"/>
        <v>5735</v>
      </c>
      <c r="F196" s="139">
        <f t="shared" si="28"/>
        <v>3230</v>
      </c>
      <c r="G196" s="139">
        <f t="shared" si="29"/>
        <v>3220</v>
      </c>
      <c r="H196" s="139">
        <f t="shared" si="30"/>
        <v>3205</v>
      </c>
      <c r="I196" s="139">
        <f t="shared" si="31"/>
        <v>5230</v>
      </c>
      <c r="J196" s="139">
        <f t="shared" si="32"/>
        <v>5250</v>
      </c>
      <c r="K196" s="139">
        <f t="shared" si="33"/>
        <v>4220</v>
      </c>
      <c r="L196" s="139">
        <f t="shared" si="34"/>
        <v>1700</v>
      </c>
      <c r="M196" s="139">
        <f t="shared" si="35"/>
        <v>3230</v>
      </c>
      <c r="N196" s="139">
        <f t="shared" si="36"/>
        <v>8260</v>
      </c>
      <c r="O196" s="140">
        <f t="shared" si="37"/>
        <v>50845</v>
      </c>
      <c r="P196" s="123"/>
    </row>
    <row r="197" spans="1:256" x14ac:dyDescent="0.25">
      <c r="B197" s="127" t="str">
        <f t="shared" si="24"/>
        <v>A-93</v>
      </c>
      <c r="C197" s="139">
        <f t="shared" si="25"/>
        <v>1700</v>
      </c>
      <c r="D197" s="139">
        <f t="shared" si="26"/>
        <v>4378.58</v>
      </c>
      <c r="E197" s="139">
        <f t="shared" si="27"/>
        <v>1700</v>
      </c>
      <c r="F197" s="139">
        <f t="shared" si="28"/>
        <v>1200</v>
      </c>
      <c r="G197" s="139">
        <f t="shared" si="29"/>
        <v>5073.5</v>
      </c>
      <c r="H197" s="139">
        <f t="shared" si="30"/>
        <v>3230</v>
      </c>
      <c r="I197" s="139">
        <f t="shared" si="31"/>
        <v>1200</v>
      </c>
      <c r="J197" s="139">
        <f t="shared" si="32"/>
        <v>3364.5</v>
      </c>
      <c r="K197" s="139">
        <f t="shared" si="33"/>
        <v>1782.72</v>
      </c>
      <c r="L197" s="139">
        <f t="shared" si="34"/>
        <v>5439</v>
      </c>
      <c r="M197" s="139">
        <f t="shared" si="35"/>
        <v>1500</v>
      </c>
      <c r="N197" s="139">
        <f t="shared" si="36"/>
        <v>3230</v>
      </c>
      <c r="O197" s="140">
        <f t="shared" si="37"/>
        <v>33798.300000000003</v>
      </c>
      <c r="P197" s="123"/>
    </row>
    <row r="198" spans="1:256" s="130" customFormat="1" x14ac:dyDescent="0.25">
      <c r="B198" s="129" t="s">
        <v>105</v>
      </c>
      <c r="C198" s="140">
        <f t="shared" ref="C198:O198" si="38">SUM(C179:C197)</f>
        <v>83468.800000000003</v>
      </c>
      <c r="D198" s="140">
        <f t="shared" si="38"/>
        <v>93149.11</v>
      </c>
      <c r="E198" s="140">
        <f t="shared" si="38"/>
        <v>74553.56</v>
      </c>
      <c r="F198" s="140">
        <f t="shared" si="38"/>
        <v>65837.13</v>
      </c>
      <c r="G198" s="140">
        <f t="shared" si="38"/>
        <v>83232.23</v>
      </c>
      <c r="H198" s="140">
        <f t="shared" si="38"/>
        <v>74739</v>
      </c>
      <c r="I198" s="140">
        <f t="shared" si="38"/>
        <v>79421.5</v>
      </c>
      <c r="J198" s="140">
        <f t="shared" si="38"/>
        <v>79586.77</v>
      </c>
      <c r="K198" s="140">
        <f t="shared" si="38"/>
        <v>87776.22</v>
      </c>
      <c r="L198" s="140">
        <f t="shared" si="38"/>
        <v>88491.53</v>
      </c>
      <c r="M198" s="140">
        <f t="shared" si="38"/>
        <v>80253.25</v>
      </c>
      <c r="N198" s="140">
        <f t="shared" si="38"/>
        <v>97455.55</v>
      </c>
      <c r="O198" s="140">
        <f t="shared" si="38"/>
        <v>987964.65000000014</v>
      </c>
      <c r="P198" s="124"/>
    </row>
    <row r="199" spans="1:256" x14ac:dyDescent="0.25"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</row>
    <row r="200" spans="1:256" x14ac:dyDescent="0.25">
      <c r="B200" s="130" t="s">
        <v>116</v>
      </c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</row>
    <row r="201" spans="1:256" x14ac:dyDescent="0.25">
      <c r="B201" s="124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6"/>
      <c r="P201" s="123"/>
    </row>
    <row r="202" spans="1:256" x14ac:dyDescent="0.25"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</row>
    <row r="203" spans="1:256" x14ac:dyDescent="0.25"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</row>
    <row r="204" spans="1:256" x14ac:dyDescent="0.25">
      <c r="A204"/>
      <c r="B204" s="171" t="s">
        <v>109</v>
      </c>
      <c r="C204" s="171"/>
      <c r="D204" s="171"/>
      <c r="E204" s="141"/>
      <c r="F204" s="141"/>
      <c r="G204" s="171"/>
      <c r="H204" s="171"/>
      <c r="I204" s="141"/>
      <c r="J204" s="141"/>
      <c r="K204" s="171" t="s">
        <v>110</v>
      </c>
      <c r="L204" s="171"/>
      <c r="M204" s="171"/>
      <c r="N204" s="171"/>
      <c r="O204" s="141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</row>
    <row r="205" spans="1:256" x14ac:dyDescent="0.25">
      <c r="A205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s="31" customFormat="1" x14ac:dyDescent="0.25">
      <c r="B206" s="172" t="s">
        <v>117</v>
      </c>
      <c r="C206" s="172"/>
      <c r="D206" s="172"/>
      <c r="G206" s="172"/>
      <c r="H206" s="172"/>
      <c r="I206" s="141"/>
      <c r="K206" s="172" t="s">
        <v>118</v>
      </c>
      <c r="L206" s="172"/>
      <c r="M206" s="172"/>
      <c r="N206" s="172"/>
    </row>
    <row r="207" spans="1:256" s="141" customFormat="1" ht="12" x14ac:dyDescent="0.25">
      <c r="B207" s="173" t="s">
        <v>111</v>
      </c>
      <c r="C207" s="173"/>
      <c r="D207" s="173"/>
      <c r="G207" s="173"/>
      <c r="H207" s="173"/>
      <c r="K207" s="173" t="s">
        <v>119</v>
      </c>
      <c r="L207" s="173"/>
      <c r="M207" s="173"/>
      <c r="N207" s="173"/>
    </row>
    <row r="208" spans="1:256" x14ac:dyDescent="0.25">
      <c r="B208" s="123"/>
      <c r="C208" s="123"/>
      <c r="D208" s="123"/>
      <c r="E208" s="123"/>
      <c r="F208" s="123"/>
      <c r="G208" s="123"/>
      <c r="H208" s="123"/>
      <c r="I208" s="123"/>
      <c r="J208" s="123"/>
    </row>
    <row r="209" spans="2:15" x14ac:dyDescent="0.25">
      <c r="B209" s="123"/>
      <c r="C209" s="123"/>
      <c r="D209" s="123"/>
      <c r="E209" s="123"/>
      <c r="F209" s="123"/>
      <c r="G209" s="123"/>
      <c r="H209" s="123"/>
      <c r="I209" s="123"/>
      <c r="J209" s="123"/>
    </row>
    <row r="210" spans="2:15" x14ac:dyDescent="0.25">
      <c r="B210" s="123"/>
      <c r="C210" s="123"/>
      <c r="D210" s="123"/>
      <c r="E210" s="123"/>
      <c r="F210" s="123"/>
      <c r="G210" s="123"/>
      <c r="H210" s="123"/>
      <c r="I210" s="123"/>
      <c r="J210" s="123"/>
    </row>
    <row r="211" spans="2:15" x14ac:dyDescent="0.25">
      <c r="B211" s="123"/>
      <c r="C211" s="126" t="s">
        <v>1</v>
      </c>
      <c r="D211" s="126" t="s">
        <v>2</v>
      </c>
      <c r="E211" s="126" t="s">
        <v>3</v>
      </c>
      <c r="F211" s="126" t="s">
        <v>4</v>
      </c>
      <c r="G211" s="126" t="s">
        <v>5</v>
      </c>
      <c r="H211" s="126" t="s">
        <v>6</v>
      </c>
      <c r="I211" s="126" t="s">
        <v>7</v>
      </c>
      <c r="J211" s="131" t="s">
        <v>8</v>
      </c>
      <c r="K211" s="126" t="s">
        <v>9</v>
      </c>
      <c r="L211" s="126" t="s">
        <v>10</v>
      </c>
      <c r="M211" s="126" t="s">
        <v>11</v>
      </c>
      <c r="N211" s="126" t="s">
        <v>12</v>
      </c>
      <c r="O211" s="147" t="s">
        <v>105</v>
      </c>
    </row>
    <row r="212" spans="2:15" x14ac:dyDescent="0.25">
      <c r="B212" s="123" t="s">
        <v>120</v>
      </c>
      <c r="C212" s="142">
        <v>86488.8</v>
      </c>
      <c r="D212" s="143">
        <v>84604.11</v>
      </c>
      <c r="E212" s="144">
        <v>79583.56</v>
      </c>
      <c r="F212" s="144">
        <v>70867.13</v>
      </c>
      <c r="G212" s="144">
        <v>86252.23</v>
      </c>
      <c r="H212" s="144">
        <v>66194</v>
      </c>
      <c r="I212" s="144">
        <v>84451.5</v>
      </c>
      <c r="J212" s="144">
        <v>73641.77</v>
      </c>
      <c r="K212" s="145">
        <v>92806.22</v>
      </c>
      <c r="L212" s="145">
        <v>79946.53</v>
      </c>
      <c r="M212" s="146">
        <v>79283.25</v>
      </c>
      <c r="N212" s="146">
        <v>102485.55</v>
      </c>
      <c r="O212" s="146">
        <f>SUM(C212:N212)</f>
        <v>986604.65</v>
      </c>
    </row>
    <row r="213" spans="2:15" x14ac:dyDescent="0.25">
      <c r="B213" s="123" t="s">
        <v>121</v>
      </c>
      <c r="C213" s="142">
        <v>83000</v>
      </c>
      <c r="D213" s="142">
        <v>62000</v>
      </c>
      <c r="E213" s="142">
        <v>53600</v>
      </c>
      <c r="F213" s="142">
        <v>145000</v>
      </c>
      <c r="G213" s="142">
        <v>79000</v>
      </c>
      <c r="H213" s="142">
        <v>79000</v>
      </c>
      <c r="I213" s="142">
        <v>106000</v>
      </c>
      <c r="J213" s="142">
        <v>74000</v>
      </c>
      <c r="K213" s="142">
        <v>92000</v>
      </c>
      <c r="L213" s="142">
        <v>183000</v>
      </c>
      <c r="M213" s="142"/>
      <c r="N213" s="142"/>
      <c r="O213" s="146">
        <f>SUM(C213:N213)</f>
        <v>956600</v>
      </c>
    </row>
    <row r="214" spans="2:15" x14ac:dyDescent="0.25">
      <c r="B214" s="123" t="s">
        <v>122</v>
      </c>
      <c r="C214" s="142">
        <f>C212-C213</f>
        <v>3488.8000000000029</v>
      </c>
      <c r="D214" s="142">
        <f t="shared" ref="D214:N214" si="39">D212-D213</f>
        <v>22604.11</v>
      </c>
      <c r="E214" s="142">
        <f t="shared" si="39"/>
        <v>25983.559999999998</v>
      </c>
      <c r="F214" s="142">
        <f t="shared" si="39"/>
        <v>-74132.87</v>
      </c>
      <c r="G214" s="142">
        <f t="shared" si="39"/>
        <v>7252.2299999999959</v>
      </c>
      <c r="H214" s="142">
        <f t="shared" si="39"/>
        <v>-12806</v>
      </c>
      <c r="I214" s="142">
        <f t="shared" si="39"/>
        <v>-21548.5</v>
      </c>
      <c r="J214" s="142">
        <f t="shared" si="39"/>
        <v>-358.22999999999593</v>
      </c>
      <c r="K214" s="142">
        <f t="shared" si="39"/>
        <v>806.22000000000116</v>
      </c>
      <c r="L214" s="142">
        <f t="shared" si="39"/>
        <v>-103053.47</v>
      </c>
      <c r="M214" s="142">
        <f t="shared" si="39"/>
        <v>79283.25</v>
      </c>
      <c r="N214" s="142">
        <f t="shared" si="39"/>
        <v>102485.55</v>
      </c>
      <c r="O214" s="146">
        <f>SUM(C214:N214)</f>
        <v>30004.650000000009</v>
      </c>
    </row>
    <row r="215" spans="2:15" x14ac:dyDescent="0.25">
      <c r="B215" s="123"/>
      <c r="C215" s="123"/>
      <c r="D215" s="135"/>
      <c r="E215" s="135"/>
      <c r="F215" s="135"/>
      <c r="G215" s="135"/>
      <c r="H215" s="135"/>
      <c r="I215" s="135"/>
      <c r="J215" s="136"/>
      <c r="K215" s="136"/>
      <c r="L215" s="136"/>
    </row>
    <row r="216" spans="2:15" x14ac:dyDescent="0.25">
      <c r="B216" s="123"/>
      <c r="C216" s="123"/>
      <c r="D216" s="135"/>
      <c r="E216" s="135"/>
      <c r="F216" s="135"/>
      <c r="G216" s="135"/>
      <c r="H216" s="135"/>
      <c r="I216" s="135"/>
      <c r="J216" s="136"/>
      <c r="K216" s="136"/>
      <c r="L216" s="136"/>
    </row>
    <row r="217" spans="2:15" x14ac:dyDescent="0.25">
      <c r="B217" s="123"/>
      <c r="C217" s="123"/>
      <c r="D217" s="123"/>
      <c r="E217" s="123"/>
      <c r="F217" s="123"/>
      <c r="G217" s="123"/>
      <c r="H217" s="123"/>
      <c r="I217" s="123"/>
    </row>
    <row r="218" spans="2:15" x14ac:dyDescent="0.25">
      <c r="B218" s="123"/>
      <c r="C218" s="123"/>
      <c r="D218" s="123"/>
      <c r="E218" s="123"/>
      <c r="F218" s="123"/>
      <c r="G218" s="123"/>
      <c r="H218" s="123"/>
      <c r="I218" s="123"/>
    </row>
    <row r="219" spans="2:15" x14ac:dyDescent="0.25">
      <c r="B219" s="123"/>
      <c r="C219" s="123"/>
      <c r="D219" s="123"/>
      <c r="E219" s="123"/>
      <c r="F219" s="123"/>
      <c r="G219" s="123"/>
      <c r="H219" s="123"/>
      <c r="I219" s="123"/>
    </row>
    <row r="220" spans="2:15" x14ac:dyDescent="0.25">
      <c r="B220" s="123"/>
      <c r="C220" s="123"/>
      <c r="D220" s="123"/>
      <c r="E220" s="123"/>
      <c r="F220" s="123"/>
      <c r="G220" s="123"/>
      <c r="H220" s="123"/>
      <c r="I220" s="123"/>
    </row>
    <row r="221" spans="2:15" x14ac:dyDescent="0.25">
      <c r="B221" s="123"/>
      <c r="C221" s="123"/>
      <c r="D221" s="123"/>
      <c r="E221" s="123"/>
      <c r="F221" s="123"/>
      <c r="G221" s="123"/>
      <c r="H221" s="123"/>
      <c r="I221" s="123"/>
    </row>
    <row r="222" spans="2:15" x14ac:dyDescent="0.25">
      <c r="B222" s="123"/>
      <c r="C222" s="123"/>
      <c r="D222" s="123"/>
      <c r="E222" s="123"/>
      <c r="F222" s="123"/>
      <c r="G222" s="123"/>
      <c r="H222" s="123"/>
      <c r="I222" s="123"/>
    </row>
  </sheetData>
  <sheetProtection selectLockedCells="1" selectUnlockedCells="1"/>
  <mergeCells count="11">
    <mergeCell ref="B206:D206"/>
    <mergeCell ref="G206:H206"/>
    <mergeCell ref="K206:N206"/>
    <mergeCell ref="B207:D207"/>
    <mergeCell ref="G207:H207"/>
    <mergeCell ref="K207:N207"/>
    <mergeCell ref="B153:D153"/>
    <mergeCell ref="B177:D177"/>
    <mergeCell ref="B204:D204"/>
    <mergeCell ref="G204:H204"/>
    <mergeCell ref="K204:N204"/>
  </mergeCells>
  <pageMargins left="0.2361111111111111" right="0.15763888888888888" top="0.15763888888888888" bottom="0.1701388888888889" header="0.51180555555555551" footer="0.51180555555555551"/>
  <pageSetup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AF49"/>
  <sheetViews>
    <sheetView topLeftCell="A6" workbookViewId="0">
      <pane xSplit="6" topLeftCell="G1" activePane="topRight" state="frozen"/>
      <selection activeCell="A6" sqref="A6"/>
      <selection pane="topRight" activeCell="Q14" sqref="Q14"/>
    </sheetView>
  </sheetViews>
  <sheetFormatPr baseColWidth="10" defaultColWidth="11" defaultRowHeight="13.2" x14ac:dyDescent="0.25"/>
  <cols>
    <col min="1" max="1" width="3.44140625" customWidth="1"/>
    <col min="2" max="3" width="12.33203125" customWidth="1"/>
    <col min="4" max="4" width="11" customWidth="1"/>
    <col min="5" max="5" width="5.33203125" customWidth="1"/>
    <col min="6" max="6" width="12.5546875" customWidth="1"/>
    <col min="7" max="7" width="9.88671875" customWidth="1"/>
    <col min="8" max="8" width="10.44140625" customWidth="1"/>
    <col min="9" max="9" width="9.6640625" customWidth="1"/>
    <col min="10" max="10" width="10.44140625" customWidth="1"/>
    <col min="11" max="11" width="9.6640625" customWidth="1"/>
    <col min="12" max="12" width="9.88671875" customWidth="1"/>
    <col min="13" max="13" width="9.6640625" customWidth="1"/>
    <col min="14" max="14" width="10.5546875" customWidth="1"/>
    <col min="15" max="15" width="9.6640625" customWidth="1"/>
    <col min="16" max="16" width="10.5546875" customWidth="1"/>
    <col min="17" max="17" width="9.6640625" customWidth="1"/>
    <col min="18" max="18" width="10.5546875" customWidth="1"/>
    <col min="19" max="19" width="9.6640625" customWidth="1"/>
    <col min="20" max="20" width="10.44140625" customWidth="1"/>
    <col min="21" max="21" width="9.6640625" customWidth="1"/>
    <col min="22" max="22" width="9.33203125" customWidth="1"/>
    <col min="23" max="23" width="9.6640625" customWidth="1"/>
    <col min="24" max="24" width="15.88671875" customWidth="1"/>
    <col min="25" max="25" width="10.88671875" customWidth="1"/>
    <col min="26" max="26" width="9.33203125" customWidth="1"/>
    <col min="27" max="27" width="12.109375" customWidth="1"/>
    <col min="28" max="28" width="9.33203125" customWidth="1"/>
    <col min="29" max="29" width="12.33203125" customWidth="1"/>
    <col min="30" max="30" width="9.33203125" customWidth="1"/>
    <col min="31" max="31" width="9.6640625" customWidth="1"/>
    <col min="32" max="32" width="11" customWidth="1"/>
  </cols>
  <sheetData>
    <row r="7" spans="2:32" x14ac:dyDescent="0.25">
      <c r="E7" s="163" t="s">
        <v>46</v>
      </c>
      <c r="F7" s="163"/>
      <c r="G7" s="159" t="s">
        <v>1</v>
      </c>
      <c r="H7" s="159"/>
      <c r="I7" s="159" t="s">
        <v>2</v>
      </c>
      <c r="J7" s="159"/>
      <c r="K7" s="159" t="s">
        <v>3</v>
      </c>
      <c r="L7" s="159"/>
      <c r="M7" s="159" t="s">
        <v>4</v>
      </c>
      <c r="N7" s="159"/>
      <c r="O7" s="159" t="s">
        <v>5</v>
      </c>
      <c r="P7" s="159"/>
      <c r="Q7" s="159" t="s">
        <v>6</v>
      </c>
      <c r="R7" s="159"/>
      <c r="S7" s="159" t="s">
        <v>7</v>
      </c>
      <c r="T7" s="159"/>
      <c r="U7" s="159" t="s">
        <v>8</v>
      </c>
      <c r="V7" s="159"/>
      <c r="W7" s="159" t="s">
        <v>9</v>
      </c>
      <c r="X7" s="159"/>
      <c r="Y7" s="159" t="s">
        <v>10</v>
      </c>
      <c r="Z7" s="159"/>
      <c r="AA7" s="159" t="s">
        <v>11</v>
      </c>
      <c r="AB7" s="159"/>
      <c r="AC7" s="159" t="s">
        <v>12</v>
      </c>
      <c r="AD7" s="159"/>
      <c r="AE7" s="159" t="s">
        <v>13</v>
      </c>
      <c r="AF7" s="159"/>
    </row>
    <row r="8" spans="2:32" x14ac:dyDescent="0.25">
      <c r="B8" s="2" t="s">
        <v>14</v>
      </c>
      <c r="C8" s="3" t="s">
        <v>15</v>
      </c>
      <c r="D8" s="3" t="s">
        <v>16</v>
      </c>
      <c r="E8" s="160" t="s">
        <v>47</v>
      </c>
      <c r="F8" s="16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F9" s="60" t="s">
        <v>24</v>
      </c>
      <c r="G9" s="60" t="s">
        <v>25</v>
      </c>
      <c r="H9" s="9" t="s">
        <v>26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11" t="s">
        <v>26</v>
      </c>
      <c r="AF9" s="12" t="s">
        <v>27</v>
      </c>
    </row>
    <row r="10" spans="2:32" x14ac:dyDescent="0.25">
      <c r="B10" s="61" t="str">
        <f>'SERV. PREVENTIVOS'!B10</f>
        <v>B-9</v>
      </c>
      <c r="C10" s="14">
        <f>'SERV. PREVENTIVOS'!C10</f>
        <v>46368</v>
      </c>
      <c r="D10" s="15">
        <f>'SERV. PREVENTIVOS'!D10</f>
        <v>3864</v>
      </c>
      <c r="E10" s="62"/>
      <c r="F10" s="63">
        <f t="shared" ref="F10:F28" si="0">AF10+AE10</f>
        <v>19800</v>
      </c>
      <c r="G10" s="19"/>
      <c r="H10" s="19"/>
      <c r="I10" s="19">
        <v>600</v>
      </c>
      <c r="J10" s="19">
        <v>6000</v>
      </c>
      <c r="K10" s="19"/>
      <c r="L10" s="19"/>
      <c r="M10" s="19"/>
      <c r="N10" s="19"/>
      <c r="O10" s="19"/>
      <c r="P10" s="19"/>
      <c r="Q10" s="19">
        <v>600</v>
      </c>
      <c r="R10" s="19">
        <v>6000</v>
      </c>
      <c r="S10" s="19"/>
      <c r="T10" s="19"/>
      <c r="U10" s="19">
        <v>600</v>
      </c>
      <c r="V10" s="19">
        <v>6000</v>
      </c>
      <c r="W10" s="19"/>
      <c r="X10" s="19"/>
      <c r="Y10" s="19"/>
      <c r="Z10" s="19"/>
      <c r="AA10" s="19"/>
      <c r="AB10" s="19"/>
      <c r="AC10" s="19"/>
      <c r="AD10" s="19"/>
      <c r="AE10" s="64">
        <f t="shared" ref="AE10:AE28" si="1">G10+I10+K10+M10+O10+Q10+S10+U10+W10+Y10+AA10+AC10</f>
        <v>1800</v>
      </c>
      <c r="AF10" s="64">
        <f t="shared" ref="AF10:AF28" si="2">SUM(H10+J10+L10+N10+P10+R10+T10+V10+X10+Z10+AB10+AD10)</f>
        <v>18000</v>
      </c>
    </row>
    <row r="11" spans="2:32" x14ac:dyDescent="0.25">
      <c r="B11" s="61" t="str">
        <f>'SERV. PREVENTIVOS'!B11</f>
        <v>B-65</v>
      </c>
      <c r="C11" s="14">
        <f>'SERV. PREVENTIVOS'!C11</f>
        <v>36612</v>
      </c>
      <c r="D11" s="15">
        <f>'SERV. PREVENTIVOS'!D11</f>
        <v>3051</v>
      </c>
      <c r="E11" s="65"/>
      <c r="F11" s="63">
        <f t="shared" si="0"/>
        <v>19800</v>
      </c>
      <c r="G11" s="19"/>
      <c r="H11" s="19"/>
      <c r="I11" s="19">
        <v>600</v>
      </c>
      <c r="J11" s="19">
        <v>6000</v>
      </c>
      <c r="K11" s="19"/>
      <c r="L11" s="19"/>
      <c r="M11" s="19"/>
      <c r="N11" s="19"/>
      <c r="O11" s="19">
        <v>600</v>
      </c>
      <c r="P11" s="19">
        <v>6000</v>
      </c>
      <c r="Q11" s="19"/>
      <c r="R11" s="19"/>
      <c r="S11" s="19"/>
      <c r="T11" s="19"/>
      <c r="U11" s="19">
        <v>600</v>
      </c>
      <c r="V11" s="19">
        <v>6000</v>
      </c>
      <c r="W11" s="19"/>
      <c r="X11" s="19"/>
      <c r="Y11" s="19"/>
      <c r="Z11" s="19"/>
      <c r="AA11" s="19"/>
      <c r="AB11" s="19"/>
      <c r="AC11" s="19"/>
      <c r="AD11" s="19"/>
      <c r="AE11" s="64">
        <f t="shared" si="1"/>
        <v>1800</v>
      </c>
      <c r="AF11" s="64">
        <f t="shared" si="2"/>
        <v>18000</v>
      </c>
    </row>
    <row r="12" spans="2:32" x14ac:dyDescent="0.25">
      <c r="B12" s="61" t="str">
        <f>'SERV. PREVENTIVOS'!B12</f>
        <v>B-357</v>
      </c>
      <c r="C12" s="14">
        <f>'SERV. PREVENTIVOS'!C12</f>
        <v>37440</v>
      </c>
      <c r="D12" s="15">
        <f>'SERV. PREVENTIVOS'!D12</f>
        <v>3120</v>
      </c>
      <c r="E12" s="66"/>
      <c r="F12" s="63">
        <f t="shared" si="0"/>
        <v>18600</v>
      </c>
      <c r="G12" s="19"/>
      <c r="H12" s="19"/>
      <c r="I12" s="21">
        <v>1000</v>
      </c>
      <c r="J12" s="21">
        <v>6000</v>
      </c>
      <c r="K12" s="21"/>
      <c r="L12" s="21"/>
      <c r="M12" s="21"/>
      <c r="N12" s="21"/>
      <c r="O12" s="21"/>
      <c r="P12" s="21"/>
      <c r="Q12" s="21">
        <v>600</v>
      </c>
      <c r="R12" s="21">
        <v>4000</v>
      </c>
      <c r="S12" s="19"/>
      <c r="T12" s="19"/>
      <c r="U12" s="21"/>
      <c r="V12" s="21"/>
      <c r="W12" s="21"/>
      <c r="X12" s="21"/>
      <c r="Y12" s="21">
        <v>1000</v>
      </c>
      <c r="Z12" s="21">
        <v>6000</v>
      </c>
      <c r="AA12" s="19"/>
      <c r="AB12" s="19"/>
      <c r="AC12" s="21"/>
      <c r="AD12" s="21"/>
      <c r="AE12" s="64">
        <f t="shared" si="1"/>
        <v>2600</v>
      </c>
      <c r="AF12" s="64">
        <f t="shared" si="2"/>
        <v>16000</v>
      </c>
    </row>
    <row r="13" spans="2:32" x14ac:dyDescent="0.25">
      <c r="B13" s="61" t="str">
        <f>'SERV. PREVENTIVOS'!B13</f>
        <v>B-7</v>
      </c>
      <c r="C13" s="14">
        <f>'SERV. PREVENTIVOS'!C13</f>
        <v>73116</v>
      </c>
      <c r="D13" s="15">
        <f>'SERV. PREVENTIVOS'!D13</f>
        <v>6093</v>
      </c>
      <c r="E13" s="66"/>
      <c r="F13" s="63">
        <f t="shared" si="0"/>
        <v>11600</v>
      </c>
      <c r="G13" s="21"/>
      <c r="H13" s="21"/>
      <c r="I13" s="21"/>
      <c r="J13" s="21"/>
      <c r="K13" s="21"/>
      <c r="L13" s="21"/>
      <c r="M13" s="19"/>
      <c r="N13" s="19"/>
      <c r="O13" s="21">
        <v>600</v>
      </c>
      <c r="P13" s="21">
        <v>4000</v>
      </c>
      <c r="Q13" s="21"/>
      <c r="R13" s="21"/>
      <c r="S13" s="21"/>
      <c r="T13" s="21"/>
      <c r="U13" s="21"/>
      <c r="V13" s="21"/>
      <c r="W13" s="21"/>
      <c r="X13" s="21"/>
      <c r="Y13" s="21">
        <v>1000</v>
      </c>
      <c r="Z13" s="19">
        <v>6000</v>
      </c>
      <c r="AA13" s="21"/>
      <c r="AB13" s="21"/>
      <c r="AC13" s="21"/>
      <c r="AD13" s="21"/>
      <c r="AE13" s="64">
        <f t="shared" si="1"/>
        <v>1600</v>
      </c>
      <c r="AF13" s="64">
        <f t="shared" si="2"/>
        <v>10000</v>
      </c>
    </row>
    <row r="14" spans="2:32" x14ac:dyDescent="0.25">
      <c r="B14" s="61" t="str">
        <f>'SERV. PREVENTIVOS'!B14</f>
        <v>B-15</v>
      </c>
      <c r="C14" s="14">
        <f>'SERV. PREVENTIVOS'!C14</f>
        <v>59616</v>
      </c>
      <c r="D14" s="15">
        <f>'SERV. PREVENTIVOS'!D14</f>
        <v>4968</v>
      </c>
      <c r="E14" s="66"/>
      <c r="F14" s="63">
        <f t="shared" si="0"/>
        <v>11600</v>
      </c>
      <c r="G14" s="21"/>
      <c r="H14" s="21"/>
      <c r="I14" s="21"/>
      <c r="J14" s="21"/>
      <c r="K14" s="21"/>
      <c r="L14" s="21"/>
      <c r="M14" s="21"/>
      <c r="N14" s="21"/>
      <c r="O14" s="19"/>
      <c r="P14" s="19"/>
      <c r="Q14" s="67">
        <v>600</v>
      </c>
      <c r="R14" s="21">
        <v>4000</v>
      </c>
      <c r="S14" s="21"/>
      <c r="T14" s="21"/>
      <c r="U14" s="21"/>
      <c r="V14" s="21"/>
      <c r="W14" s="21"/>
      <c r="X14" s="21"/>
      <c r="Y14" s="21"/>
      <c r="Z14" s="21"/>
      <c r="AA14" s="21">
        <v>1000</v>
      </c>
      <c r="AB14" s="19">
        <v>6000</v>
      </c>
      <c r="AC14" s="21"/>
      <c r="AD14" s="21"/>
      <c r="AE14" s="64">
        <f t="shared" si="1"/>
        <v>1600</v>
      </c>
      <c r="AF14" s="64">
        <f t="shared" si="2"/>
        <v>10000</v>
      </c>
    </row>
    <row r="15" spans="2:32" x14ac:dyDescent="0.25">
      <c r="B15" s="61" t="str">
        <f>'SERV. PREVENTIVOS'!B15</f>
        <v>B-541</v>
      </c>
      <c r="C15" s="14">
        <f>'SERV. PREVENTIVOS'!C15</f>
        <v>34608</v>
      </c>
      <c r="D15" s="15">
        <f>'SERV. PREVENTIVOS'!D15</f>
        <v>2884</v>
      </c>
      <c r="E15" s="66"/>
      <c r="F15" s="63">
        <f t="shared" si="0"/>
        <v>13200</v>
      </c>
      <c r="G15" s="19"/>
      <c r="H15" s="19"/>
      <c r="I15" s="21"/>
      <c r="J15" s="21"/>
      <c r="K15" s="19"/>
      <c r="L15" s="19"/>
      <c r="M15" s="21"/>
      <c r="N15" s="21"/>
      <c r="O15" s="21"/>
      <c r="P15" s="21"/>
      <c r="Q15" s="21">
        <v>600</v>
      </c>
      <c r="R15" s="21">
        <v>6000</v>
      </c>
      <c r="S15" s="19"/>
      <c r="T15" s="19"/>
      <c r="U15" s="21"/>
      <c r="V15" s="21"/>
      <c r="W15" s="21"/>
      <c r="X15" s="21"/>
      <c r="Y15" s="21"/>
      <c r="Z15" s="21"/>
      <c r="AA15" s="21"/>
      <c r="AB15" s="21"/>
      <c r="AC15" s="19">
        <v>600</v>
      </c>
      <c r="AD15" s="19">
        <v>6000</v>
      </c>
      <c r="AE15" s="64">
        <f t="shared" si="1"/>
        <v>1200</v>
      </c>
      <c r="AF15" s="64">
        <f t="shared" si="2"/>
        <v>12000</v>
      </c>
    </row>
    <row r="16" spans="2:32" x14ac:dyDescent="0.25">
      <c r="B16" s="61" t="str">
        <f>'SERV. PREVENTIVOS'!B16</f>
        <v>B-479</v>
      </c>
      <c r="C16" s="14">
        <f>'SERV. PREVENTIVOS'!C16</f>
        <v>33144</v>
      </c>
      <c r="D16" s="15">
        <f>'SERV. PREVENTIVOS'!D16</f>
        <v>2762</v>
      </c>
      <c r="E16" s="66"/>
      <c r="F16" s="63">
        <f t="shared" si="0"/>
        <v>19200</v>
      </c>
      <c r="G16" s="19"/>
      <c r="H16" s="19"/>
      <c r="I16" s="21"/>
      <c r="J16" s="21"/>
      <c r="K16" s="21"/>
      <c r="L16" s="21"/>
      <c r="M16" s="19"/>
      <c r="N16" s="19"/>
      <c r="O16" s="21">
        <v>600</v>
      </c>
      <c r="P16" s="21">
        <v>6000</v>
      </c>
      <c r="Q16" s="21"/>
      <c r="R16" s="21"/>
      <c r="S16" s="21"/>
      <c r="T16" s="21"/>
      <c r="U16" s="19">
        <v>600</v>
      </c>
      <c r="V16" s="19">
        <v>6000</v>
      </c>
      <c r="W16" s="21"/>
      <c r="X16" s="21"/>
      <c r="Y16" s="21"/>
      <c r="Z16" s="21"/>
      <c r="AA16" s="21">
        <v>1000</v>
      </c>
      <c r="AB16" s="19">
        <v>5000</v>
      </c>
      <c r="AC16" s="21"/>
      <c r="AD16" s="21"/>
      <c r="AE16" s="64">
        <f t="shared" si="1"/>
        <v>2200</v>
      </c>
      <c r="AF16" s="64">
        <f t="shared" si="2"/>
        <v>17000</v>
      </c>
    </row>
    <row r="17" spans="2:32" x14ac:dyDescent="0.25">
      <c r="B17" s="61" t="str">
        <f>'SERV. PREVENTIVOS'!B17</f>
        <v>B-382</v>
      </c>
      <c r="C17" s="14">
        <f>'SERV. PREVENTIVOS'!C17</f>
        <v>34572</v>
      </c>
      <c r="D17" s="15">
        <f>'SERV. PREVENTIVOS'!D17</f>
        <v>2881</v>
      </c>
      <c r="E17" s="66"/>
      <c r="F17" s="63">
        <f t="shared" si="0"/>
        <v>13000</v>
      </c>
      <c r="G17" s="21"/>
      <c r="H17" s="21"/>
      <c r="I17" s="21">
        <v>1000</v>
      </c>
      <c r="J17" s="21">
        <v>6000</v>
      </c>
      <c r="K17" s="67"/>
      <c r="L17" s="21"/>
      <c r="M17" s="21"/>
      <c r="N17" s="21"/>
      <c r="O17" s="21"/>
      <c r="P17" s="21"/>
      <c r="Q17" s="67"/>
      <c r="R17" s="21"/>
      <c r="S17" s="21"/>
      <c r="T17" s="21"/>
      <c r="U17" s="21"/>
      <c r="V17" s="21"/>
      <c r="W17" s="67"/>
      <c r="X17" s="21"/>
      <c r="Y17" s="21">
        <v>1000</v>
      </c>
      <c r="Z17" s="21">
        <v>5000</v>
      </c>
      <c r="AA17" s="21"/>
      <c r="AB17" s="21"/>
      <c r="AC17" s="67"/>
      <c r="AD17" s="21"/>
      <c r="AE17" s="64">
        <f t="shared" si="1"/>
        <v>2000</v>
      </c>
      <c r="AF17" s="64">
        <f t="shared" si="2"/>
        <v>11000</v>
      </c>
    </row>
    <row r="18" spans="2:32" x14ac:dyDescent="0.25">
      <c r="B18" s="61" t="str">
        <f>'SERV. PREVENTIVOS'!B18</f>
        <v>A-37</v>
      </c>
      <c r="C18" s="14">
        <f>'SERV. PREVENTIVOS'!C18</f>
        <v>30120</v>
      </c>
      <c r="D18" s="15">
        <f>'SERV. PREVENTIVOS'!D18</f>
        <v>2510</v>
      </c>
      <c r="E18" s="66"/>
      <c r="F18" s="63">
        <f t="shared" si="0"/>
        <v>10000</v>
      </c>
      <c r="G18" s="21"/>
      <c r="H18" s="21"/>
      <c r="I18" s="21"/>
      <c r="J18" s="21"/>
      <c r="K18" s="67"/>
      <c r="L18" s="21"/>
      <c r="M18" s="21"/>
      <c r="N18" s="21"/>
      <c r="O18" s="21">
        <v>500</v>
      </c>
      <c r="P18" s="21">
        <v>5000</v>
      </c>
      <c r="Q18" s="21"/>
      <c r="R18" s="21"/>
      <c r="S18" s="21"/>
      <c r="T18" s="21"/>
      <c r="U18" s="21"/>
      <c r="V18" s="21"/>
      <c r="W18" s="21">
        <v>500</v>
      </c>
      <c r="X18" s="21">
        <v>4000</v>
      </c>
      <c r="Y18" s="21"/>
      <c r="Z18" s="21"/>
      <c r="AA18" s="21"/>
      <c r="AB18" s="21"/>
      <c r="AC18" s="67"/>
      <c r="AD18" s="21"/>
      <c r="AE18" s="64">
        <f t="shared" si="1"/>
        <v>1000</v>
      </c>
      <c r="AF18" s="64">
        <f t="shared" si="2"/>
        <v>9000</v>
      </c>
    </row>
    <row r="19" spans="2:32" x14ac:dyDescent="0.25">
      <c r="B19" s="61" t="str">
        <f>'SERV. PREVENTIVOS'!B19</f>
        <v>Q-67</v>
      </c>
      <c r="C19" s="14">
        <f>'SERV. PREVENTIVOS'!C19</f>
        <v>35280</v>
      </c>
      <c r="D19" s="15">
        <f>'SERV. PREVENTIVOS'!D19</f>
        <v>2940</v>
      </c>
      <c r="E19" s="68"/>
      <c r="F19" s="63">
        <f t="shared" si="0"/>
        <v>11600</v>
      </c>
      <c r="G19" s="67"/>
      <c r="H19" s="21"/>
      <c r="I19" s="21"/>
      <c r="J19" s="21"/>
      <c r="K19" s="67"/>
      <c r="L19" s="21"/>
      <c r="M19" s="21"/>
      <c r="N19" s="21"/>
      <c r="O19" s="21"/>
      <c r="P19" s="21"/>
      <c r="Q19" s="21">
        <v>600</v>
      </c>
      <c r="R19" s="21">
        <v>5000</v>
      </c>
      <c r="S19" s="67"/>
      <c r="T19" s="21"/>
      <c r="U19" s="21"/>
      <c r="V19" s="21"/>
      <c r="W19" s="21"/>
      <c r="X19" s="21"/>
      <c r="Y19" s="21"/>
      <c r="Z19" s="21"/>
      <c r="AA19" s="21"/>
      <c r="AB19" s="21"/>
      <c r="AC19" s="21">
        <v>1000</v>
      </c>
      <c r="AD19" s="21">
        <v>5000</v>
      </c>
      <c r="AE19" s="64">
        <f t="shared" si="1"/>
        <v>1600</v>
      </c>
      <c r="AF19" s="64">
        <f t="shared" si="2"/>
        <v>10000</v>
      </c>
    </row>
    <row r="20" spans="2:32" x14ac:dyDescent="0.25">
      <c r="B20" s="61" t="str">
        <f>'SERV. PREVENTIVOS'!B20</f>
        <v>Q-23</v>
      </c>
      <c r="C20" s="14">
        <f>'SERV. PREVENTIVOS'!C20</f>
        <v>46896</v>
      </c>
      <c r="D20" s="15">
        <f>'SERV. PREVENTIVOS'!D20</f>
        <v>3908</v>
      </c>
      <c r="E20" s="68"/>
      <c r="F20" s="63">
        <f t="shared" si="0"/>
        <v>11300</v>
      </c>
      <c r="G20" s="21"/>
      <c r="H20" s="21"/>
      <c r="I20" s="67"/>
      <c r="J20" s="21">
        <v>2000</v>
      </c>
      <c r="K20" s="21">
        <v>600</v>
      </c>
      <c r="L20" s="21">
        <v>5000</v>
      </c>
      <c r="M20" s="21"/>
      <c r="N20" s="21"/>
      <c r="O20" s="21"/>
      <c r="P20" s="21"/>
      <c r="Q20" s="21"/>
      <c r="R20" s="21"/>
      <c r="S20" s="67"/>
      <c r="T20" s="21"/>
      <c r="U20" s="67"/>
      <c r="V20" s="21"/>
      <c r="W20" s="67"/>
      <c r="X20" s="21"/>
      <c r="Y20" s="21"/>
      <c r="Z20" s="21"/>
      <c r="AA20" s="67">
        <v>700</v>
      </c>
      <c r="AB20" s="21">
        <v>3000</v>
      </c>
      <c r="AC20" s="67"/>
      <c r="AD20" s="21"/>
      <c r="AE20" s="64">
        <f t="shared" si="1"/>
        <v>1300</v>
      </c>
      <c r="AF20" s="64">
        <f t="shared" si="2"/>
        <v>10000</v>
      </c>
    </row>
    <row r="21" spans="2:32" x14ac:dyDescent="0.25">
      <c r="B21" s="61" t="str">
        <f>'SERV. PREVENTIVOS'!B21</f>
        <v>Q-98</v>
      </c>
      <c r="C21" s="14">
        <f>'SERV. PREVENTIVOS'!C21</f>
        <v>44736</v>
      </c>
      <c r="D21" s="15">
        <f>'SERV. PREVENTIVOS'!D21</f>
        <v>3728</v>
      </c>
      <c r="E21" s="68"/>
      <c r="F21" s="63">
        <f t="shared" si="0"/>
        <v>11600</v>
      </c>
      <c r="G21" s="21"/>
      <c r="H21" s="21"/>
      <c r="I21" s="67"/>
      <c r="J21" s="21"/>
      <c r="K21" s="67">
        <v>600</v>
      </c>
      <c r="L21" s="21">
        <v>5000</v>
      </c>
      <c r="M21" s="21"/>
      <c r="N21" s="21"/>
      <c r="O21" s="21"/>
      <c r="P21" s="21"/>
      <c r="Q21" s="21"/>
      <c r="R21" s="21"/>
      <c r="S21" s="67"/>
      <c r="T21" s="21"/>
      <c r="U21" s="67"/>
      <c r="V21" s="21"/>
      <c r="W21" s="67"/>
      <c r="X21" s="21"/>
      <c r="Y21" s="21">
        <v>1000</v>
      </c>
      <c r="Z21" s="21">
        <v>5000</v>
      </c>
      <c r="AA21" s="21"/>
      <c r="AB21" s="21"/>
      <c r="AC21" s="67"/>
      <c r="AD21" s="21"/>
      <c r="AE21" s="64">
        <f t="shared" si="1"/>
        <v>1600</v>
      </c>
      <c r="AF21" s="64">
        <f t="shared" si="2"/>
        <v>10000</v>
      </c>
    </row>
    <row r="22" spans="2:32" x14ac:dyDescent="0.25">
      <c r="B22" s="61" t="str">
        <f>'SERV. PREVENTIVOS'!B22</f>
        <v>Q-664</v>
      </c>
      <c r="C22" s="14">
        <f>'SERV. PREVENTIVOS'!C22</f>
        <v>33456</v>
      </c>
      <c r="D22" s="15">
        <f>'SERV. PREVENTIVOS'!D22</f>
        <v>2788</v>
      </c>
      <c r="E22" s="68"/>
      <c r="F22" s="63">
        <f t="shared" si="0"/>
        <v>6200</v>
      </c>
      <c r="G22" s="21"/>
      <c r="H22" s="21"/>
      <c r="I22" s="67"/>
      <c r="J22" s="21"/>
      <c r="K22" s="67">
        <v>600</v>
      </c>
      <c r="L22" s="21">
        <v>5000</v>
      </c>
      <c r="M22" s="21"/>
      <c r="N22" s="21"/>
      <c r="O22" s="21"/>
      <c r="P22" s="21"/>
      <c r="Q22" s="21"/>
      <c r="R22" s="21"/>
      <c r="S22" s="67"/>
      <c r="T22" s="21"/>
      <c r="U22" s="67">
        <v>600</v>
      </c>
      <c r="V22" s="21"/>
      <c r="W22" s="67"/>
      <c r="X22" s="21"/>
      <c r="Y22" s="67"/>
      <c r="Z22" s="21"/>
      <c r="AA22" s="21"/>
      <c r="AB22" s="21"/>
      <c r="AC22" s="67"/>
      <c r="AD22" s="21"/>
      <c r="AE22" s="64">
        <f t="shared" si="1"/>
        <v>1200</v>
      </c>
      <c r="AF22" s="64">
        <f t="shared" si="2"/>
        <v>5000</v>
      </c>
    </row>
    <row r="23" spans="2:32" x14ac:dyDescent="0.25">
      <c r="B23" s="69" t="str">
        <f>'SERV. PREVENTIVOS'!B23</f>
        <v>A-6</v>
      </c>
      <c r="C23" s="14">
        <f>'SERV. PREVENTIVOS'!C23</f>
        <v>61032</v>
      </c>
      <c r="D23" s="15">
        <f>'SERV. PREVENTIVOS'!D23</f>
        <v>5086</v>
      </c>
      <c r="E23" s="70"/>
      <c r="F23" s="71">
        <f t="shared" si="0"/>
        <v>11500</v>
      </c>
      <c r="G23" s="44"/>
      <c r="H23" s="44"/>
      <c r="I23" s="44"/>
      <c r="J23" s="44"/>
      <c r="K23" s="44"/>
      <c r="L23" s="44"/>
      <c r="M23" s="44">
        <v>500</v>
      </c>
      <c r="N23" s="44">
        <v>5000</v>
      </c>
      <c r="O23" s="44"/>
      <c r="P23" s="44"/>
      <c r="Q23" s="44"/>
      <c r="R23" s="44"/>
      <c r="S23" s="44"/>
      <c r="T23" s="44"/>
      <c r="U23" s="44"/>
      <c r="V23" s="44"/>
      <c r="W23" s="21">
        <v>1000</v>
      </c>
      <c r="X23" s="44">
        <v>5000</v>
      </c>
      <c r="Y23" s="44"/>
      <c r="Z23" s="44"/>
      <c r="AA23" s="44"/>
      <c r="AB23" s="44"/>
      <c r="AC23" s="44"/>
      <c r="AD23" s="44"/>
      <c r="AE23" s="64">
        <f t="shared" si="1"/>
        <v>1500</v>
      </c>
      <c r="AF23" s="64">
        <f t="shared" si="2"/>
        <v>10000</v>
      </c>
    </row>
    <row r="24" spans="2:32" x14ac:dyDescent="0.25">
      <c r="B24" s="69" t="str">
        <f>'SERV. PREVENTIVOS'!B24</f>
        <v>A-367</v>
      </c>
      <c r="C24" s="14">
        <f>'SERV. PREVENTIVOS'!C24</f>
        <v>66744</v>
      </c>
      <c r="D24" s="15">
        <f>'SERV. PREVENTIVOS'!D24</f>
        <v>5562</v>
      </c>
      <c r="E24" s="70"/>
      <c r="F24" s="71">
        <f t="shared" si="0"/>
        <v>10000</v>
      </c>
      <c r="G24" s="44"/>
      <c r="H24" s="44"/>
      <c r="I24" s="44"/>
      <c r="J24" s="44"/>
      <c r="K24" s="44"/>
      <c r="L24" s="44"/>
      <c r="M24" s="44"/>
      <c r="N24" s="44"/>
      <c r="O24" s="44">
        <v>500</v>
      </c>
      <c r="P24" s="44">
        <v>4500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21">
        <v>1000</v>
      </c>
      <c r="AD24" s="44">
        <v>4000</v>
      </c>
      <c r="AE24" s="64">
        <f t="shared" si="1"/>
        <v>1500</v>
      </c>
      <c r="AF24" s="64">
        <f t="shared" si="2"/>
        <v>8500</v>
      </c>
    </row>
    <row r="25" spans="2:32" x14ac:dyDescent="0.25">
      <c r="B25" s="69" t="str">
        <f>'SERV. PREVENTIVOS'!B25</f>
        <v>A-494</v>
      </c>
      <c r="C25" s="14"/>
      <c r="D25" s="15"/>
      <c r="E25" s="70"/>
      <c r="F25" s="71">
        <f t="shared" si="0"/>
        <v>10000</v>
      </c>
      <c r="G25" s="44"/>
      <c r="H25" s="44"/>
      <c r="I25" s="44"/>
      <c r="J25" s="44"/>
      <c r="K25" s="44"/>
      <c r="L25" s="44"/>
      <c r="M25" s="44"/>
      <c r="N25" s="44"/>
      <c r="O25" s="44">
        <v>500</v>
      </c>
      <c r="P25" s="44">
        <v>4500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21">
        <v>1000</v>
      </c>
      <c r="AD25" s="44">
        <v>4000</v>
      </c>
      <c r="AE25" s="64">
        <f t="shared" si="1"/>
        <v>1500</v>
      </c>
      <c r="AF25" s="64">
        <f t="shared" si="2"/>
        <v>8500</v>
      </c>
    </row>
    <row r="26" spans="2:32" x14ac:dyDescent="0.25">
      <c r="B26" s="69" t="str">
        <f>'SERV. PREVENTIVOS'!B26</f>
        <v>A-278</v>
      </c>
      <c r="C26" s="14">
        <f>'SERV. PREVENTIVOS'!C26</f>
        <v>66744</v>
      </c>
      <c r="D26" s="15">
        <f>'SERV. PREVENTIVOS'!D26</f>
        <v>5562</v>
      </c>
      <c r="E26" s="70"/>
      <c r="F26" s="71">
        <f t="shared" si="0"/>
        <v>6500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>
        <v>500</v>
      </c>
      <c r="T26" s="44">
        <v>6000</v>
      </c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64">
        <f t="shared" si="1"/>
        <v>500</v>
      </c>
      <c r="AF26" s="64">
        <f t="shared" si="2"/>
        <v>6000</v>
      </c>
    </row>
    <row r="27" spans="2:32" x14ac:dyDescent="0.25">
      <c r="B27" s="69" t="str">
        <f>'SERV. PREVENTIVOS'!B27</f>
        <v>A-38</v>
      </c>
      <c r="C27" s="14">
        <f>'SERV. PREVENTIVOS'!C27</f>
        <v>59280</v>
      </c>
      <c r="D27" s="15">
        <f>'SERV. PREVENTIVOS'!D27</f>
        <v>4940</v>
      </c>
      <c r="E27" s="70"/>
      <c r="F27" s="71">
        <f t="shared" si="0"/>
        <v>11000</v>
      </c>
      <c r="G27" s="44"/>
      <c r="H27" s="44"/>
      <c r="I27" s="44">
        <v>500</v>
      </c>
      <c r="J27" s="44">
        <v>5000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>
        <v>500</v>
      </c>
      <c r="V27" s="44">
        <v>5000</v>
      </c>
      <c r="W27" s="44"/>
      <c r="X27" s="44"/>
      <c r="Y27" s="44"/>
      <c r="Z27" s="44"/>
      <c r="AA27" s="44"/>
      <c r="AB27" s="44"/>
      <c r="AC27" s="44"/>
      <c r="AD27" s="44"/>
      <c r="AE27" s="64">
        <f t="shared" si="1"/>
        <v>1000</v>
      </c>
      <c r="AF27" s="64">
        <f t="shared" si="2"/>
        <v>10000</v>
      </c>
    </row>
    <row r="28" spans="2:32" x14ac:dyDescent="0.25">
      <c r="B28" s="69" t="str">
        <f>'SERV. PREVENTIVOS'!B28</f>
        <v>A-93</v>
      </c>
      <c r="C28" s="14">
        <f>'SERV. PREVENTIVOS'!C28</f>
        <v>48984</v>
      </c>
      <c r="D28" s="15">
        <f>'SERV. PREVENTIVOS'!D28</f>
        <v>4082</v>
      </c>
      <c r="E28" s="72"/>
      <c r="F28" s="71">
        <f t="shared" si="0"/>
        <v>7000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>
        <v>500</v>
      </c>
      <c r="R28" s="49">
        <v>3000</v>
      </c>
      <c r="S28" s="49"/>
      <c r="T28" s="49"/>
      <c r="U28" s="49"/>
      <c r="V28" s="49"/>
      <c r="W28" s="49"/>
      <c r="X28" s="49"/>
      <c r="Y28" s="49">
        <v>500</v>
      </c>
      <c r="Z28" s="49">
        <v>3000</v>
      </c>
      <c r="AA28" s="49"/>
      <c r="AB28" s="49"/>
      <c r="AC28" s="49"/>
      <c r="AD28" s="49"/>
      <c r="AE28" s="73">
        <f t="shared" si="1"/>
        <v>1000</v>
      </c>
      <c r="AF28" s="73">
        <f t="shared" si="2"/>
        <v>6000</v>
      </c>
    </row>
    <row r="29" spans="2:32" x14ac:dyDescent="0.25">
      <c r="B29" s="53" t="s">
        <v>13</v>
      </c>
      <c r="C29" s="74"/>
      <c r="D29" s="55"/>
      <c r="E29" s="55"/>
      <c r="F29" s="56">
        <f t="shared" ref="F29:AF29" si="3">SUM(F10:F28)</f>
        <v>233500</v>
      </c>
      <c r="G29" s="56">
        <f t="shared" si="3"/>
        <v>0</v>
      </c>
      <c r="H29" s="56">
        <f t="shared" si="3"/>
        <v>0</v>
      </c>
      <c r="I29" s="56">
        <f t="shared" si="3"/>
        <v>3700</v>
      </c>
      <c r="J29" s="56">
        <f t="shared" si="3"/>
        <v>31000</v>
      </c>
      <c r="K29" s="56">
        <f t="shared" si="3"/>
        <v>1800</v>
      </c>
      <c r="L29" s="56">
        <f t="shared" si="3"/>
        <v>15000</v>
      </c>
      <c r="M29" s="56">
        <f t="shared" si="3"/>
        <v>500</v>
      </c>
      <c r="N29" s="56">
        <f t="shared" si="3"/>
        <v>5000</v>
      </c>
      <c r="O29" s="56">
        <f t="shared" si="3"/>
        <v>3300</v>
      </c>
      <c r="P29" s="56">
        <f t="shared" si="3"/>
        <v>30000</v>
      </c>
      <c r="Q29" s="56">
        <f t="shared" si="3"/>
        <v>3500</v>
      </c>
      <c r="R29" s="56">
        <f t="shared" si="3"/>
        <v>28000</v>
      </c>
      <c r="S29" s="56">
        <f t="shared" si="3"/>
        <v>500</v>
      </c>
      <c r="T29" s="56">
        <f t="shared" si="3"/>
        <v>6000</v>
      </c>
      <c r="U29" s="56">
        <f t="shared" si="3"/>
        <v>2900</v>
      </c>
      <c r="V29" s="56">
        <f t="shared" si="3"/>
        <v>23000</v>
      </c>
      <c r="W29" s="56">
        <f t="shared" si="3"/>
        <v>1500</v>
      </c>
      <c r="X29" s="56">
        <f t="shared" si="3"/>
        <v>9000</v>
      </c>
      <c r="Y29" s="56">
        <f t="shared" si="3"/>
        <v>4500</v>
      </c>
      <c r="Z29" s="56">
        <f t="shared" si="3"/>
        <v>25000</v>
      </c>
      <c r="AA29" s="56">
        <f t="shared" si="3"/>
        <v>2700</v>
      </c>
      <c r="AB29" s="56">
        <f t="shared" si="3"/>
        <v>14000</v>
      </c>
      <c r="AC29" s="56">
        <f t="shared" si="3"/>
        <v>3600</v>
      </c>
      <c r="AD29" s="56">
        <f t="shared" si="3"/>
        <v>19000</v>
      </c>
      <c r="AE29" s="75">
        <f t="shared" si="3"/>
        <v>28500</v>
      </c>
      <c r="AF29" s="75">
        <f t="shared" si="3"/>
        <v>205000</v>
      </c>
    </row>
    <row r="33" spans="5:30" x14ac:dyDescent="0.25">
      <c r="E33" s="159" t="s">
        <v>46</v>
      </c>
      <c r="F33" s="159"/>
      <c r="G33" s="159" t="s">
        <v>48</v>
      </c>
      <c r="H33" s="159"/>
      <c r="I33" s="159" t="s">
        <v>49</v>
      </c>
      <c r="J33" s="159"/>
      <c r="K33" s="159" t="s">
        <v>50</v>
      </c>
      <c r="L33" s="159"/>
      <c r="M33" s="159" t="s">
        <v>51</v>
      </c>
      <c r="N33" s="159"/>
      <c r="O33" s="159" t="s">
        <v>52</v>
      </c>
      <c r="P33" s="159"/>
      <c r="R33" t="s">
        <v>53</v>
      </c>
      <c r="T33" s="76">
        <v>624.75</v>
      </c>
      <c r="U33" s="20">
        <v>130.15</v>
      </c>
      <c r="V33" s="73">
        <v>1249.5</v>
      </c>
      <c r="X33" t="s">
        <v>54</v>
      </c>
      <c r="Y33" s="77">
        <v>1700</v>
      </c>
      <c r="Z33" s="59"/>
    </row>
    <row r="34" spans="5:30" x14ac:dyDescent="0.25">
      <c r="E34" s="7" t="s">
        <v>24</v>
      </c>
      <c r="F34" s="7" t="s">
        <v>25</v>
      </c>
      <c r="G34" s="7" t="s">
        <v>24</v>
      </c>
      <c r="H34" s="7" t="s">
        <v>25</v>
      </c>
      <c r="I34" s="7" t="s">
        <v>24</v>
      </c>
      <c r="J34" s="7" t="s">
        <v>25</v>
      </c>
      <c r="K34" s="7" t="s">
        <v>24</v>
      </c>
      <c r="L34" s="7" t="s">
        <v>25</v>
      </c>
      <c r="M34" s="7" t="s">
        <v>24</v>
      </c>
      <c r="N34" s="7" t="s">
        <v>25</v>
      </c>
      <c r="O34" s="7" t="s">
        <v>24</v>
      </c>
      <c r="P34" s="7" t="s">
        <v>25</v>
      </c>
      <c r="R34" s="76" t="s">
        <v>55</v>
      </c>
      <c r="S34" s="76"/>
      <c r="T34" s="76">
        <v>1088.6714999999999</v>
      </c>
      <c r="U34" s="20">
        <v>130.15</v>
      </c>
      <c r="V34" s="73">
        <v>2177.3429999999998</v>
      </c>
      <c r="Z34" s="59"/>
      <c r="AA34" t="s">
        <v>56</v>
      </c>
    </row>
    <row r="35" spans="5:30" x14ac:dyDescent="0.25">
      <c r="E35" s="62">
        <f>E10</f>
        <v>0</v>
      </c>
      <c r="F35" s="62">
        <f>F10</f>
        <v>19800</v>
      </c>
      <c r="G35" s="78"/>
      <c r="H35" s="78"/>
      <c r="I35" s="78"/>
      <c r="J35" s="78"/>
      <c r="K35" s="78"/>
      <c r="L35" s="78"/>
      <c r="M35" s="78"/>
      <c r="N35" s="78"/>
      <c r="O35" s="78"/>
      <c r="P35" s="79"/>
      <c r="R35" s="76" t="s">
        <v>57</v>
      </c>
      <c r="S35" s="76"/>
      <c r="T35" s="76">
        <v>2168.25</v>
      </c>
      <c r="U35" s="20">
        <v>130.15</v>
      </c>
      <c r="V35" s="73">
        <v>4336.5</v>
      </c>
      <c r="X35" t="s">
        <v>58</v>
      </c>
      <c r="Y35" s="77">
        <v>2500</v>
      </c>
      <c r="AA35" t="s">
        <v>59</v>
      </c>
      <c r="AB35" t="s">
        <v>60</v>
      </c>
    </row>
    <row r="36" spans="5:30" x14ac:dyDescent="0.25">
      <c r="E36" s="66">
        <f t="shared" ref="E36:E44" si="4">E12</f>
        <v>0</v>
      </c>
      <c r="F36" s="66">
        <f t="shared" ref="F36:F44" si="5">F12</f>
        <v>18600</v>
      </c>
      <c r="G36" s="20"/>
      <c r="H36" s="20"/>
      <c r="I36" s="20"/>
      <c r="J36" s="20"/>
      <c r="K36" s="20"/>
      <c r="L36" s="20"/>
      <c r="M36" s="20"/>
      <c r="N36" s="20"/>
      <c r="O36" s="20"/>
      <c r="P36" s="80"/>
      <c r="R36" s="76" t="s">
        <v>61</v>
      </c>
      <c r="T36" s="76">
        <v>2168.25</v>
      </c>
      <c r="U36" s="20">
        <v>130.15</v>
      </c>
      <c r="V36" s="73">
        <v>4336.5</v>
      </c>
      <c r="Z36" s="59"/>
    </row>
    <row r="37" spans="5:30" x14ac:dyDescent="0.25">
      <c r="E37" s="66">
        <f t="shared" si="4"/>
        <v>0</v>
      </c>
      <c r="F37" s="66">
        <f t="shared" si="5"/>
        <v>11600</v>
      </c>
      <c r="G37" s="20"/>
      <c r="H37" s="20"/>
      <c r="I37" s="20"/>
      <c r="J37" s="20"/>
      <c r="K37" s="20"/>
      <c r="L37" s="20"/>
      <c r="M37" s="20"/>
      <c r="N37" s="20"/>
      <c r="O37" s="20"/>
      <c r="P37" s="80"/>
      <c r="R37" s="81" t="s">
        <v>62</v>
      </c>
      <c r="T37" s="76">
        <v>1713.5685000000001</v>
      </c>
      <c r="U37" s="20">
        <v>130.15</v>
      </c>
      <c r="V37" s="73">
        <v>3427.1370000000002</v>
      </c>
      <c r="X37" t="s">
        <v>63</v>
      </c>
      <c r="Y37" s="77">
        <v>2700</v>
      </c>
      <c r="AA37" t="s">
        <v>64</v>
      </c>
    </row>
    <row r="38" spans="5:30" x14ac:dyDescent="0.25">
      <c r="E38" s="66">
        <f t="shared" si="4"/>
        <v>0</v>
      </c>
      <c r="F38" s="66">
        <f t="shared" si="5"/>
        <v>11600</v>
      </c>
      <c r="G38" s="20"/>
      <c r="H38" s="20"/>
      <c r="I38" s="20"/>
      <c r="J38" s="20"/>
      <c r="K38" s="20"/>
      <c r="L38" s="20"/>
      <c r="M38" s="20"/>
      <c r="N38" s="20"/>
      <c r="O38" s="20"/>
      <c r="P38" s="80"/>
      <c r="R38" s="76" t="s">
        <v>65</v>
      </c>
      <c r="T38" s="76">
        <v>1021.4085</v>
      </c>
      <c r="U38" s="20">
        <v>130.15</v>
      </c>
      <c r="V38" s="73">
        <v>2042.817</v>
      </c>
      <c r="X38" s="82"/>
      <c r="Y38" s="82"/>
      <c r="Z38" s="59"/>
      <c r="AA38" t="s">
        <v>66</v>
      </c>
      <c r="AB38" t="s">
        <v>60</v>
      </c>
    </row>
    <row r="39" spans="5:30" x14ac:dyDescent="0.25">
      <c r="E39" s="66">
        <f t="shared" si="4"/>
        <v>0</v>
      </c>
      <c r="F39" s="66">
        <f t="shared" si="5"/>
        <v>13200</v>
      </c>
      <c r="G39" s="20"/>
      <c r="H39" s="20"/>
      <c r="I39" s="20"/>
      <c r="J39" s="20"/>
      <c r="K39" s="20"/>
      <c r="L39" s="20"/>
      <c r="M39" s="20"/>
      <c r="N39" s="20"/>
      <c r="O39" s="20"/>
      <c r="P39" s="80"/>
      <c r="R39" t="s">
        <v>67</v>
      </c>
      <c r="T39" s="76">
        <v>2551.395</v>
      </c>
      <c r="U39" s="20">
        <v>130.15</v>
      </c>
      <c r="V39" s="73">
        <v>5102.79</v>
      </c>
      <c r="X39" t="s">
        <v>68</v>
      </c>
      <c r="Y39" s="77">
        <v>3600</v>
      </c>
    </row>
    <row r="40" spans="5:30" x14ac:dyDescent="0.25">
      <c r="E40" s="66">
        <f t="shared" si="4"/>
        <v>0</v>
      </c>
      <c r="F40" s="66">
        <f t="shared" si="5"/>
        <v>19200</v>
      </c>
      <c r="G40" s="20"/>
      <c r="H40" s="20"/>
      <c r="I40" s="20"/>
      <c r="J40" s="20"/>
      <c r="K40" s="20"/>
      <c r="L40" s="20"/>
      <c r="M40" s="20"/>
      <c r="N40" s="20"/>
      <c r="O40" s="20"/>
      <c r="P40" s="80"/>
      <c r="R40" t="s">
        <v>69</v>
      </c>
      <c r="T40" s="76">
        <v>1402.0964999999999</v>
      </c>
      <c r="U40" s="20">
        <v>130.15</v>
      </c>
      <c r="V40" s="73">
        <v>2804.1929999999998</v>
      </c>
    </row>
    <row r="41" spans="5:30" x14ac:dyDescent="0.25">
      <c r="E41" s="66">
        <f t="shared" si="4"/>
        <v>0</v>
      </c>
      <c r="F41" s="66">
        <f t="shared" si="5"/>
        <v>13000</v>
      </c>
      <c r="G41" s="20"/>
      <c r="H41" s="20"/>
      <c r="I41" s="20"/>
      <c r="J41" s="20"/>
      <c r="K41" s="20"/>
      <c r="L41" s="20"/>
      <c r="M41" s="20"/>
      <c r="N41" s="20"/>
      <c r="O41" s="20"/>
      <c r="P41" s="80"/>
      <c r="R41" t="s">
        <v>70</v>
      </c>
      <c r="T41" s="76">
        <v>5830.2089999999998</v>
      </c>
      <c r="U41" s="20">
        <v>130.15</v>
      </c>
      <c r="V41" s="73">
        <v>11660.418</v>
      </c>
      <c r="X41" t="s">
        <v>71</v>
      </c>
      <c r="Y41" s="77">
        <v>6000</v>
      </c>
      <c r="AA41" s="165">
        <v>2014</v>
      </c>
      <c r="AB41" s="165"/>
      <c r="AD41" s="83">
        <v>2016</v>
      </c>
    </row>
    <row r="42" spans="5:30" x14ac:dyDescent="0.25">
      <c r="E42" s="66">
        <f t="shared" si="4"/>
        <v>0</v>
      </c>
      <c r="F42" s="66">
        <f t="shared" si="5"/>
        <v>10000</v>
      </c>
      <c r="G42" s="20"/>
      <c r="H42" s="20"/>
      <c r="I42" s="20"/>
      <c r="J42" s="20"/>
      <c r="K42" s="20"/>
      <c r="L42" s="20"/>
      <c r="M42" s="20"/>
      <c r="N42" s="20"/>
      <c r="O42" s="20"/>
      <c r="P42" s="80"/>
      <c r="R42" t="s">
        <v>72</v>
      </c>
      <c r="T42" s="76">
        <v>1865.7134999999998</v>
      </c>
      <c r="U42" s="20">
        <v>130.15</v>
      </c>
      <c r="V42" s="73">
        <v>3731.4269999999997</v>
      </c>
      <c r="X42" s="164" t="s">
        <v>73</v>
      </c>
      <c r="Y42" s="164"/>
      <c r="Z42" s="164"/>
      <c r="AA42" s="52" t="s">
        <v>74</v>
      </c>
      <c r="AB42">
        <v>3145.81</v>
      </c>
      <c r="AC42">
        <f t="shared" ref="AC42:AC48" si="6">(AB42*0.05)+AB42</f>
        <v>3303.1005</v>
      </c>
      <c r="AD42">
        <v>3500</v>
      </c>
    </row>
    <row r="43" spans="5:30" x14ac:dyDescent="0.25">
      <c r="E43" s="66">
        <f t="shared" si="4"/>
        <v>0</v>
      </c>
      <c r="F43" s="66">
        <f t="shared" si="5"/>
        <v>11600</v>
      </c>
      <c r="G43" s="20"/>
      <c r="H43" s="20"/>
      <c r="I43" s="20"/>
      <c r="J43" s="20"/>
      <c r="K43" s="20"/>
      <c r="L43" s="20"/>
      <c r="M43" s="20"/>
      <c r="N43" s="20"/>
      <c r="O43" s="20"/>
      <c r="P43" s="80"/>
      <c r="X43" s="164" t="s">
        <v>75</v>
      </c>
      <c r="Y43" s="164"/>
      <c r="Z43" s="164"/>
      <c r="AA43" s="84">
        <v>22.5</v>
      </c>
      <c r="AB43">
        <v>6622.34</v>
      </c>
      <c r="AC43">
        <f t="shared" si="6"/>
        <v>6953.4570000000003</v>
      </c>
      <c r="AD43">
        <v>6184.87</v>
      </c>
    </row>
    <row r="44" spans="5:30" x14ac:dyDescent="0.25">
      <c r="E44" s="66">
        <f t="shared" si="4"/>
        <v>0</v>
      </c>
      <c r="F44" s="66">
        <f t="shared" si="5"/>
        <v>11300</v>
      </c>
      <c r="G44" s="20"/>
      <c r="H44" s="20"/>
      <c r="I44" s="20"/>
      <c r="J44" s="20"/>
      <c r="K44" s="20"/>
      <c r="L44" s="20"/>
      <c r="M44" s="20"/>
      <c r="N44" s="20"/>
      <c r="O44" s="20"/>
      <c r="P44" s="80"/>
      <c r="X44" s="164" t="s">
        <v>76</v>
      </c>
      <c r="Y44" s="164"/>
      <c r="Z44" s="164"/>
      <c r="AA44" s="52" t="s">
        <v>77</v>
      </c>
      <c r="AB44">
        <v>2893.65</v>
      </c>
      <c r="AC44">
        <f t="shared" si="6"/>
        <v>3038.3325</v>
      </c>
      <c r="AD44">
        <v>3550</v>
      </c>
    </row>
    <row r="45" spans="5:30" x14ac:dyDescent="0.25">
      <c r="E45" s="66">
        <f>E23</f>
        <v>0</v>
      </c>
      <c r="F45" s="66">
        <f>F23</f>
        <v>11500</v>
      </c>
      <c r="G45" s="20"/>
      <c r="H45" s="20"/>
      <c r="I45" s="20"/>
      <c r="J45" s="20"/>
      <c r="K45" s="20"/>
      <c r="L45" s="20"/>
      <c r="M45" s="20"/>
      <c r="N45" s="20"/>
      <c r="O45" s="20"/>
      <c r="P45" s="80"/>
      <c r="X45" s="164" t="s">
        <v>78</v>
      </c>
      <c r="Y45" s="164"/>
      <c r="Z45" s="164"/>
      <c r="AA45" s="84">
        <v>19.5</v>
      </c>
      <c r="AB45">
        <v>2936.57</v>
      </c>
      <c r="AC45">
        <f t="shared" si="6"/>
        <v>3083.3985000000002</v>
      </c>
      <c r="AD45">
        <v>6166</v>
      </c>
    </row>
    <row r="46" spans="5:30" x14ac:dyDescent="0.25">
      <c r="E46" s="66">
        <f>E27</f>
        <v>0</v>
      </c>
      <c r="F46" s="66">
        <f>F27</f>
        <v>11000</v>
      </c>
      <c r="G46" s="20"/>
      <c r="H46" s="20"/>
      <c r="I46" s="20"/>
      <c r="J46" s="20"/>
      <c r="K46" s="20"/>
      <c r="L46" s="20"/>
      <c r="M46" s="20"/>
      <c r="N46" s="20"/>
      <c r="O46" s="20"/>
      <c r="P46" s="80"/>
      <c r="X46" s="164" t="s">
        <v>79</v>
      </c>
      <c r="Y46" s="164"/>
      <c r="Z46" s="164"/>
      <c r="AA46" s="52" t="s">
        <v>80</v>
      </c>
      <c r="AB46">
        <v>1767.67</v>
      </c>
      <c r="AC46">
        <f t="shared" si="6"/>
        <v>1856.0535</v>
      </c>
      <c r="AD46">
        <v>2041</v>
      </c>
    </row>
    <row r="47" spans="5:30" x14ac:dyDescent="0.25">
      <c r="X47" s="164" t="s">
        <v>81</v>
      </c>
      <c r="Y47" s="164"/>
      <c r="Z47" s="164"/>
      <c r="AA47" s="84" t="s">
        <v>82</v>
      </c>
      <c r="AB47">
        <v>2639.41</v>
      </c>
      <c r="AC47">
        <f t="shared" si="6"/>
        <v>2771.3804999999998</v>
      </c>
      <c r="AD47">
        <v>3048</v>
      </c>
    </row>
    <row r="48" spans="5:30" x14ac:dyDescent="0.25">
      <c r="X48" s="164" t="s">
        <v>83</v>
      </c>
      <c r="Y48" s="164"/>
      <c r="Z48" s="164"/>
      <c r="AA48" s="52" t="s">
        <v>84</v>
      </c>
      <c r="AB48">
        <v>3139.08</v>
      </c>
      <c r="AC48">
        <f t="shared" si="6"/>
        <v>3296.0340000000001</v>
      </c>
      <c r="AD48">
        <v>3625</v>
      </c>
    </row>
    <row r="49" spans="25:30" x14ac:dyDescent="0.25">
      <c r="Y49" t="s">
        <v>85</v>
      </c>
      <c r="AD49">
        <v>1000</v>
      </c>
    </row>
  </sheetData>
  <sheetProtection selectLockedCells="1" selectUnlockedCells="1"/>
  <mergeCells count="29">
    <mergeCell ref="E7:F7"/>
    <mergeCell ref="X47:Z47"/>
    <mergeCell ref="X48:Z48"/>
    <mergeCell ref="AA41:AB41"/>
    <mergeCell ref="X42:Z42"/>
    <mergeCell ref="X43:Z43"/>
    <mergeCell ref="X44:Z44"/>
    <mergeCell ref="X45:Z45"/>
    <mergeCell ref="X46:Z46"/>
    <mergeCell ref="Y7:Z7"/>
    <mergeCell ref="S7:T7"/>
    <mergeCell ref="U7:V7"/>
    <mergeCell ref="W7:X7"/>
    <mergeCell ref="AE7:AF7"/>
    <mergeCell ref="E8:F8"/>
    <mergeCell ref="E33:F33"/>
    <mergeCell ref="G33:H33"/>
    <mergeCell ref="I33:J33"/>
    <mergeCell ref="K33:L33"/>
    <mergeCell ref="M33:N33"/>
    <mergeCell ref="O33:P33"/>
    <mergeCell ref="Q7:R7"/>
    <mergeCell ref="AA7:AB7"/>
    <mergeCell ref="G7:H7"/>
    <mergeCell ref="I7:J7"/>
    <mergeCell ref="K7:L7"/>
    <mergeCell ref="M7:N7"/>
    <mergeCell ref="AC7:AD7"/>
    <mergeCell ref="O7:P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F46"/>
  <sheetViews>
    <sheetView tabSelected="1" zoomScale="75" zoomScaleNormal="75" workbookViewId="0">
      <pane xSplit="6" topLeftCell="G1" activePane="topRight" state="frozen"/>
      <selection pane="topRight" activeCell="Q30" sqref="Q30"/>
    </sheetView>
  </sheetViews>
  <sheetFormatPr baseColWidth="10" defaultColWidth="11" defaultRowHeight="13.2" x14ac:dyDescent="0.25"/>
  <cols>
    <col min="1" max="1" width="3.44140625" customWidth="1"/>
    <col min="2" max="2" width="12.44140625" customWidth="1"/>
    <col min="3" max="3" width="10.5546875" customWidth="1"/>
    <col min="4" max="4" width="9.5546875" customWidth="1"/>
    <col min="5" max="5" width="5.33203125" customWidth="1"/>
    <col min="6" max="6" width="12.109375" customWidth="1"/>
    <col min="7" max="7" width="10.88671875" customWidth="1"/>
    <col min="8" max="8" width="11" customWidth="1"/>
    <col min="9" max="9" width="11.109375" customWidth="1"/>
    <col min="10" max="11" width="10.6640625" customWidth="1"/>
    <col min="12" max="12" width="10.44140625" customWidth="1"/>
    <col min="13" max="13" width="10.33203125" customWidth="1"/>
    <col min="14" max="14" width="10.109375" customWidth="1"/>
    <col min="15" max="16" width="11" customWidth="1"/>
    <col min="17" max="17" width="10.88671875" customWidth="1"/>
    <col min="18" max="18" width="11.88671875" customWidth="1"/>
    <col min="19" max="19" width="11" customWidth="1"/>
    <col min="20" max="20" width="10.88671875" customWidth="1"/>
    <col min="21" max="21" width="10.6640625" customWidth="1"/>
    <col min="22" max="22" width="11" customWidth="1"/>
    <col min="23" max="25" width="10.88671875" customWidth="1"/>
    <col min="26" max="26" width="11.109375" customWidth="1"/>
    <col min="27" max="29" width="11" customWidth="1"/>
    <col min="30" max="30" width="11.6640625" customWidth="1"/>
    <col min="31" max="31" width="12.6640625" customWidth="1"/>
    <col min="32" max="32" width="13.109375" customWidth="1"/>
  </cols>
  <sheetData>
    <row r="7" spans="2:32" x14ac:dyDescent="0.25">
      <c r="E7" s="166" t="s">
        <v>86</v>
      </c>
      <c r="F7" s="166"/>
      <c r="G7" s="159" t="s">
        <v>1</v>
      </c>
      <c r="H7" s="159"/>
      <c r="I7" s="159" t="s">
        <v>2</v>
      </c>
      <c r="J7" s="159"/>
      <c r="K7" s="159" t="s">
        <v>3</v>
      </c>
      <c r="L7" s="159"/>
      <c r="M7" s="159" t="s">
        <v>4</v>
      </c>
      <c r="N7" s="159"/>
      <c r="O7" s="159" t="s">
        <v>5</v>
      </c>
      <c r="P7" s="159"/>
      <c r="Q7" s="159" t="s">
        <v>6</v>
      </c>
      <c r="R7" s="159"/>
      <c r="S7" s="159" t="s">
        <v>7</v>
      </c>
      <c r="T7" s="159"/>
      <c r="U7" s="159" t="s">
        <v>8</v>
      </c>
      <c r="V7" s="159"/>
      <c r="W7" s="159" t="s">
        <v>9</v>
      </c>
      <c r="X7" s="159"/>
      <c r="Y7" s="159" t="s">
        <v>10</v>
      </c>
      <c r="Z7" s="159"/>
      <c r="AA7" s="159" t="s">
        <v>11</v>
      </c>
      <c r="AB7" s="159"/>
      <c r="AC7" s="159" t="s">
        <v>12</v>
      </c>
      <c r="AD7" s="159"/>
      <c r="AE7" s="159" t="s">
        <v>13</v>
      </c>
      <c r="AF7" s="159"/>
    </row>
    <row r="8" spans="2:32" x14ac:dyDescent="0.25">
      <c r="B8" s="2" t="s">
        <v>14</v>
      </c>
      <c r="C8" s="3" t="s">
        <v>15</v>
      </c>
      <c r="D8" s="3" t="s">
        <v>16</v>
      </c>
      <c r="E8" s="160" t="s">
        <v>87</v>
      </c>
      <c r="F8" s="16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11" t="s">
        <v>26</v>
      </c>
      <c r="H9" s="12" t="s">
        <v>27</v>
      </c>
      <c r="I9" s="11" t="s">
        <v>26</v>
      </c>
      <c r="J9" s="12" t="s">
        <v>27</v>
      </c>
      <c r="K9" s="11" t="s">
        <v>26</v>
      </c>
      <c r="L9" s="12" t="s">
        <v>27</v>
      </c>
      <c r="M9" s="11" t="s">
        <v>26</v>
      </c>
      <c r="N9" s="12" t="s">
        <v>27</v>
      </c>
      <c r="O9" s="11" t="s">
        <v>26</v>
      </c>
      <c r="P9" s="12" t="s">
        <v>27</v>
      </c>
      <c r="Q9" s="11" t="s">
        <v>26</v>
      </c>
      <c r="R9" s="12" t="s">
        <v>27</v>
      </c>
      <c r="S9" s="11" t="s">
        <v>26</v>
      </c>
      <c r="T9" s="12" t="s">
        <v>27</v>
      </c>
      <c r="U9" s="11" t="s">
        <v>26</v>
      </c>
      <c r="V9" s="12" t="s">
        <v>27</v>
      </c>
      <c r="W9" s="11" t="s">
        <v>26</v>
      </c>
      <c r="X9" s="12" t="s">
        <v>27</v>
      </c>
      <c r="Y9" s="11" t="s">
        <v>26</v>
      </c>
      <c r="Z9" s="12" t="s">
        <v>27</v>
      </c>
      <c r="AA9" s="11" t="s">
        <v>26</v>
      </c>
      <c r="AB9" s="12" t="s">
        <v>27</v>
      </c>
      <c r="AC9" s="11" t="s">
        <v>26</v>
      </c>
      <c r="AD9" s="12" t="s">
        <v>27</v>
      </c>
      <c r="AE9" s="11" t="s">
        <v>26</v>
      </c>
      <c r="AF9" s="12" t="s">
        <v>27</v>
      </c>
    </row>
    <row r="10" spans="2:32" x14ac:dyDescent="0.25">
      <c r="B10" s="13" t="str">
        <f>'SERV. PREVENTIVOS'!B10</f>
        <v>B-9</v>
      </c>
      <c r="C10" s="14">
        <f>'SERV. PREVENTIVOS'!C10</f>
        <v>46368</v>
      </c>
      <c r="D10" s="15">
        <f>'SERV. PREVENTIVOS'!D10</f>
        <v>3864</v>
      </c>
      <c r="E10" s="62"/>
      <c r="F10" s="85">
        <f t="shared" ref="F10:F28" si="0">AF10+AE10</f>
        <v>1700</v>
      </c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86"/>
      <c r="R10" s="86"/>
      <c r="S10" s="86"/>
      <c r="T10" s="86"/>
      <c r="U10" s="86"/>
      <c r="V10" s="86"/>
      <c r="W10" s="86">
        <v>800</v>
      </c>
      <c r="X10" s="86">
        <v>900</v>
      </c>
      <c r="Y10" s="78"/>
      <c r="Z10" s="78"/>
      <c r="AA10" s="78"/>
      <c r="AB10" s="78"/>
      <c r="AC10" s="78"/>
      <c r="AD10" s="78"/>
      <c r="AE10" s="78">
        <f t="shared" ref="AE10:AE28" si="1">G10+I10+K10+M10+O10+Q10+S10+U10+W10+Y10+AA10+AC10</f>
        <v>800</v>
      </c>
      <c r="AF10" s="79">
        <f t="shared" ref="AF10:AF28" si="2">SUM(H10+J10+L10+N10+P10+R10+T10+V10+X10+Z10+AB10+AD10)</f>
        <v>900</v>
      </c>
    </row>
    <row r="11" spans="2:32" x14ac:dyDescent="0.25">
      <c r="B11" s="13" t="str">
        <f>'SERV. PREVENTIVOS'!B11</f>
        <v>B-65</v>
      </c>
      <c r="C11" s="14">
        <f>'SERV. PREVENTIVOS'!C11</f>
        <v>36612</v>
      </c>
      <c r="D11" s="15">
        <f>'SERV. PREVENTIVOS'!D11</f>
        <v>3051</v>
      </c>
      <c r="E11" s="65"/>
      <c r="F11" s="85">
        <f t="shared" si="0"/>
        <v>3400</v>
      </c>
      <c r="G11" s="87"/>
      <c r="H11" s="87"/>
      <c r="I11" s="87"/>
      <c r="J11" s="87"/>
      <c r="K11" s="87"/>
      <c r="L11" s="87"/>
      <c r="M11" s="87">
        <v>800</v>
      </c>
      <c r="N11" s="87">
        <v>900</v>
      </c>
      <c r="O11" s="87"/>
      <c r="P11" s="87"/>
      <c r="Q11" s="20">
        <v>800</v>
      </c>
      <c r="R11" s="20">
        <v>900</v>
      </c>
      <c r="S11" s="20"/>
      <c r="T11" s="20"/>
      <c r="U11" s="20"/>
      <c r="V11" s="20"/>
      <c r="W11" s="20"/>
      <c r="X11" s="20"/>
      <c r="Y11" s="87"/>
      <c r="Z11" s="87"/>
      <c r="AA11" s="87"/>
      <c r="AB11" s="87"/>
      <c r="AC11" s="87"/>
      <c r="AD11" s="87"/>
      <c r="AE11" s="78">
        <f t="shared" si="1"/>
        <v>1600</v>
      </c>
      <c r="AF11" s="79">
        <f t="shared" si="2"/>
        <v>1800</v>
      </c>
    </row>
    <row r="12" spans="2:32" x14ac:dyDescent="0.25">
      <c r="B12" s="13" t="str">
        <f>'SERV. PREVENTIVOS'!B12</f>
        <v>B-357</v>
      </c>
      <c r="C12" s="14">
        <f>'SERV. PREVENTIVOS'!C12</f>
        <v>37440</v>
      </c>
      <c r="D12" s="15">
        <f>'SERV. PREVENTIVOS'!D12</f>
        <v>3120</v>
      </c>
      <c r="E12" s="66"/>
      <c r="F12" s="85">
        <f t="shared" si="0"/>
        <v>5400</v>
      </c>
      <c r="G12" s="20"/>
      <c r="H12" s="20"/>
      <c r="I12" s="20"/>
      <c r="J12" s="20"/>
      <c r="K12" s="20"/>
      <c r="L12" s="20">
        <v>1000</v>
      </c>
      <c r="M12" s="20"/>
      <c r="N12" s="20"/>
      <c r="O12" s="20">
        <v>800</v>
      </c>
      <c r="P12" s="20">
        <v>900</v>
      </c>
      <c r="Q12" s="20"/>
      <c r="R12" s="20"/>
      <c r="S12" s="20"/>
      <c r="T12" s="20">
        <v>1000</v>
      </c>
      <c r="U12" s="20">
        <v>800</v>
      </c>
      <c r="V12" s="20">
        <v>900</v>
      </c>
      <c r="W12" s="20"/>
      <c r="X12" s="20"/>
      <c r="Y12" s="20"/>
      <c r="Z12" s="20"/>
      <c r="AA12" s="20"/>
      <c r="AB12" s="20"/>
      <c r="AC12" s="20"/>
      <c r="AD12" s="20"/>
      <c r="AE12" s="20">
        <f t="shared" si="1"/>
        <v>1600</v>
      </c>
      <c r="AF12" s="80">
        <f t="shared" si="2"/>
        <v>3800</v>
      </c>
    </row>
    <row r="13" spans="2:32" x14ac:dyDescent="0.25">
      <c r="B13" s="13" t="str">
        <f>'SERV. PREVENTIVOS'!B13</f>
        <v>B-7</v>
      </c>
      <c r="C13" s="14">
        <f>'SERV. PREVENTIVOS'!C13</f>
        <v>73116</v>
      </c>
      <c r="D13" s="15">
        <f>'SERV. PREVENTIVOS'!D13</f>
        <v>6093</v>
      </c>
      <c r="E13" s="66"/>
      <c r="F13" s="85">
        <f t="shared" si="0"/>
        <v>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>
        <f t="shared" si="1"/>
        <v>0</v>
      </c>
      <c r="AF13" s="80">
        <f t="shared" si="2"/>
        <v>0</v>
      </c>
    </row>
    <row r="14" spans="2:32" x14ac:dyDescent="0.25">
      <c r="B14" s="13" t="str">
        <f>'SERV. PREVENTIVOS'!B14</f>
        <v>B-15</v>
      </c>
      <c r="C14" s="14">
        <f>'SERV. PREVENTIVOS'!C14</f>
        <v>59616</v>
      </c>
      <c r="D14" s="15">
        <f>'SERV. PREVENTIVOS'!D14</f>
        <v>4968</v>
      </c>
      <c r="E14" s="66"/>
      <c r="F14" s="85">
        <f t="shared" si="0"/>
        <v>0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>
        <f t="shared" si="1"/>
        <v>0</v>
      </c>
      <c r="AF14" s="80">
        <f t="shared" si="2"/>
        <v>0</v>
      </c>
    </row>
    <row r="15" spans="2:32" x14ac:dyDescent="0.25">
      <c r="B15" s="13" t="str">
        <f>'SERV. PREVENTIVOS'!B15</f>
        <v>B-541</v>
      </c>
      <c r="C15" s="14">
        <f>'SERV. PREVENTIVOS'!C15</f>
        <v>34608</v>
      </c>
      <c r="D15" s="15">
        <f>'SERV. PREVENTIVOS'!D15</f>
        <v>2884</v>
      </c>
      <c r="E15" s="66"/>
      <c r="F15" s="85">
        <f t="shared" si="0"/>
        <v>1700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>
        <v>800</v>
      </c>
      <c r="V15" s="20">
        <v>900</v>
      </c>
      <c r="W15" s="20"/>
      <c r="X15" s="20"/>
      <c r="Y15" s="20"/>
      <c r="Z15" s="20"/>
      <c r="AA15" s="20"/>
      <c r="AB15" s="20"/>
      <c r="AC15" s="20"/>
      <c r="AD15" s="20"/>
      <c r="AE15" s="20">
        <f t="shared" si="1"/>
        <v>800</v>
      </c>
      <c r="AF15" s="80">
        <f t="shared" si="2"/>
        <v>900</v>
      </c>
    </row>
    <row r="16" spans="2:32" x14ac:dyDescent="0.25">
      <c r="B16" s="13" t="str">
        <f>'SERV. PREVENTIVOS'!B16</f>
        <v>B-479</v>
      </c>
      <c r="C16" s="14">
        <f>'SERV. PREVENTIVOS'!C16</f>
        <v>33144</v>
      </c>
      <c r="D16" s="15">
        <f>'SERV. PREVENTIVOS'!D16</f>
        <v>2762</v>
      </c>
      <c r="E16" s="66"/>
      <c r="F16" s="85">
        <f t="shared" si="0"/>
        <v>3400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>
        <v>800</v>
      </c>
      <c r="R16" s="20">
        <v>900</v>
      </c>
      <c r="S16" s="20"/>
      <c r="T16" s="20"/>
      <c r="U16" s="20"/>
      <c r="V16" s="20"/>
      <c r="W16" s="20"/>
      <c r="X16" s="20"/>
      <c r="Y16" s="20">
        <v>800</v>
      </c>
      <c r="Z16" s="20">
        <v>900</v>
      </c>
      <c r="AA16" s="20"/>
      <c r="AB16" s="20"/>
      <c r="AC16" s="20"/>
      <c r="AD16" s="20"/>
      <c r="AE16" s="20">
        <f t="shared" si="1"/>
        <v>1600</v>
      </c>
      <c r="AF16" s="80">
        <f t="shared" si="2"/>
        <v>1800</v>
      </c>
    </row>
    <row r="17" spans="1:32" x14ac:dyDescent="0.25">
      <c r="B17" s="13" t="str">
        <f>'SERV. PREVENTIVOS'!B17</f>
        <v>B-382</v>
      </c>
      <c r="C17" s="14">
        <f>'SERV. PREVENTIVOS'!C17</f>
        <v>34572</v>
      </c>
      <c r="D17" s="15">
        <f>'SERV. PREVENTIVOS'!D17</f>
        <v>2881</v>
      </c>
      <c r="E17" s="66"/>
      <c r="F17" s="85">
        <f t="shared" si="0"/>
        <v>1700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>
        <v>800</v>
      </c>
      <c r="X17" s="20">
        <v>900</v>
      </c>
      <c r="Y17" s="20"/>
      <c r="Z17" s="20"/>
      <c r="AA17" s="20"/>
      <c r="AB17" s="20"/>
      <c r="AC17" s="20"/>
      <c r="AD17" s="20"/>
      <c r="AE17" s="20">
        <f t="shared" si="1"/>
        <v>800</v>
      </c>
      <c r="AF17" s="80">
        <f t="shared" si="2"/>
        <v>900</v>
      </c>
    </row>
    <row r="18" spans="1:32" x14ac:dyDescent="0.25">
      <c r="B18" s="13" t="str">
        <f>'SERV. PREVENTIVOS'!B18</f>
        <v>A-37</v>
      </c>
      <c r="C18" s="14">
        <f>'SERV. PREVENTIVOS'!C18</f>
        <v>30120</v>
      </c>
      <c r="D18" s="15">
        <f>'SERV. PREVENTIVOS'!D18</f>
        <v>2510</v>
      </c>
      <c r="E18" s="66"/>
      <c r="F18" s="85">
        <f t="shared" si="0"/>
        <v>3400</v>
      </c>
      <c r="G18" s="20">
        <v>800</v>
      </c>
      <c r="H18" s="20">
        <v>900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>
        <v>800</v>
      </c>
      <c r="AD18" s="20">
        <v>900</v>
      </c>
      <c r="AE18" s="20">
        <f t="shared" si="1"/>
        <v>1600</v>
      </c>
      <c r="AF18" s="80">
        <f t="shared" si="2"/>
        <v>1800</v>
      </c>
    </row>
    <row r="19" spans="1:32" x14ac:dyDescent="0.25">
      <c r="B19" s="13" t="str">
        <f>'SERV. PREVENTIVOS'!B19</f>
        <v>Q-67</v>
      </c>
      <c r="C19" s="14">
        <f>'SERV. PREVENTIVOS'!C19</f>
        <v>35280</v>
      </c>
      <c r="D19" s="15">
        <f>'SERV. PREVENTIVOS'!D19</f>
        <v>2940</v>
      </c>
      <c r="E19" s="66"/>
      <c r="F19" s="85">
        <f t="shared" si="0"/>
        <v>3400</v>
      </c>
      <c r="G19" s="20"/>
      <c r="H19" s="20"/>
      <c r="I19" s="20"/>
      <c r="J19" s="20"/>
      <c r="K19" s="20"/>
      <c r="L19" s="20"/>
      <c r="M19" s="20"/>
      <c r="N19" s="20"/>
      <c r="O19" s="20">
        <v>800</v>
      </c>
      <c r="P19" s="20">
        <v>900</v>
      </c>
      <c r="Q19" s="20"/>
      <c r="R19" s="20"/>
      <c r="S19" s="20"/>
      <c r="T19" s="20"/>
      <c r="U19" s="20"/>
      <c r="V19" s="20"/>
      <c r="W19" s="20">
        <v>800</v>
      </c>
      <c r="X19" s="20">
        <v>900</v>
      </c>
      <c r="Y19" s="20"/>
      <c r="Z19" s="20"/>
      <c r="AA19" s="20"/>
      <c r="AB19" s="20"/>
      <c r="AC19" s="20"/>
      <c r="AD19" s="20"/>
      <c r="AE19" s="20">
        <f t="shared" si="1"/>
        <v>1600</v>
      </c>
      <c r="AF19" s="80">
        <f t="shared" si="2"/>
        <v>1800</v>
      </c>
    </row>
    <row r="20" spans="1:32" x14ac:dyDescent="0.25">
      <c r="A20" s="88"/>
      <c r="B20" s="13" t="str">
        <f>'SERV. PREVENTIVOS'!B20</f>
        <v>Q-23</v>
      </c>
      <c r="C20" s="14">
        <f>'SERV. PREVENTIVOS'!C20</f>
        <v>46896</v>
      </c>
      <c r="D20" s="15">
        <f>'SERV. PREVENTIVOS'!D20</f>
        <v>3908</v>
      </c>
      <c r="E20" s="66"/>
      <c r="F20" s="85">
        <f t="shared" si="0"/>
        <v>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>
        <f t="shared" si="1"/>
        <v>0</v>
      </c>
      <c r="AF20" s="80">
        <f t="shared" si="2"/>
        <v>0</v>
      </c>
    </row>
    <row r="21" spans="1:32" x14ac:dyDescent="0.25">
      <c r="B21" s="13" t="str">
        <f>'SERV. PREVENTIVOS'!B21</f>
        <v>Q-98</v>
      </c>
      <c r="C21" s="14">
        <f>'SERV. PREVENTIVOS'!C21</f>
        <v>44736</v>
      </c>
      <c r="D21" s="15">
        <f>'SERV. PREVENTIVOS'!D21</f>
        <v>3728</v>
      </c>
      <c r="E21" s="66"/>
      <c r="F21" s="85">
        <f t="shared" si="0"/>
        <v>2000</v>
      </c>
      <c r="G21" s="20"/>
      <c r="H21" s="20"/>
      <c r="I21" s="20"/>
      <c r="J21" s="20">
        <v>800</v>
      </c>
      <c r="K21" s="20">
        <v>1200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>
        <f t="shared" si="1"/>
        <v>1200</v>
      </c>
      <c r="AF21" s="80">
        <f t="shared" si="2"/>
        <v>800</v>
      </c>
    </row>
    <row r="22" spans="1:32" x14ac:dyDescent="0.25">
      <c r="B22" s="13" t="str">
        <f>'SERV. PREVENTIVOS'!B22</f>
        <v>Q-664</v>
      </c>
      <c r="C22" s="14">
        <f>'SERV. PREVENTIVOS'!C22</f>
        <v>33456</v>
      </c>
      <c r="D22" s="15">
        <f>'SERV. PREVENTIVOS'!D22</f>
        <v>2788</v>
      </c>
      <c r="E22" s="66"/>
      <c r="F22" s="85">
        <f t="shared" si="0"/>
        <v>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>
        <f t="shared" si="1"/>
        <v>0</v>
      </c>
      <c r="AF22" s="80">
        <f t="shared" si="2"/>
        <v>0</v>
      </c>
    </row>
    <row r="23" spans="1:32" x14ac:dyDescent="0.25">
      <c r="B23" s="89" t="str">
        <f>'SERV. PREVENTIVOS'!B23</f>
        <v>A-6</v>
      </c>
      <c r="C23" s="42">
        <f>'SERV. PREVENTIVOS'!C23</f>
        <v>61032</v>
      </c>
      <c r="D23" s="42">
        <f>'SERV. PREVENTIVOS'!D23</f>
        <v>5086</v>
      </c>
      <c r="E23" s="70"/>
      <c r="F23" s="90">
        <f t="shared" si="0"/>
        <v>1700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>
        <v>800</v>
      </c>
      <c r="R23" s="45">
        <v>900</v>
      </c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>
        <f t="shared" si="1"/>
        <v>800</v>
      </c>
      <c r="AF23" s="91">
        <f t="shared" si="2"/>
        <v>900</v>
      </c>
    </row>
    <row r="24" spans="1:32" x14ac:dyDescent="0.25">
      <c r="B24" s="89" t="str">
        <f>'SERV. PREVENTIVOS'!B24</f>
        <v>A-367</v>
      </c>
      <c r="C24" s="42">
        <f>'SERV. PREVENTIVOS'!C24</f>
        <v>66744</v>
      </c>
      <c r="D24" s="42">
        <f>'SERV. PREVENTIVOS'!D24</f>
        <v>5562</v>
      </c>
      <c r="E24" s="70"/>
      <c r="F24" s="90">
        <f t="shared" si="0"/>
        <v>1700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>
        <v>800</v>
      </c>
      <c r="V24" s="45">
        <v>900</v>
      </c>
      <c r="W24" s="45"/>
      <c r="X24" s="45"/>
      <c r="Y24" s="45"/>
      <c r="Z24" s="45"/>
      <c r="AA24" s="45"/>
      <c r="AB24" s="45"/>
      <c r="AC24" s="45"/>
      <c r="AD24" s="45"/>
      <c r="AE24" s="45">
        <f t="shared" si="1"/>
        <v>800</v>
      </c>
      <c r="AF24" s="91">
        <f t="shared" si="2"/>
        <v>900</v>
      </c>
    </row>
    <row r="25" spans="1:32" x14ac:dyDescent="0.25">
      <c r="B25" s="89" t="str">
        <f>'SERV. PREVENTIVOS'!B25</f>
        <v>A-494</v>
      </c>
      <c r="C25" s="42">
        <f>'SERV. PREVENTIVOS'!C25</f>
        <v>66084</v>
      </c>
      <c r="D25" s="42">
        <f>'SERV. PREVENTIVOS'!D25</f>
        <v>5507</v>
      </c>
      <c r="E25" s="70"/>
      <c r="F25" s="90">
        <f t="shared" si="0"/>
        <v>1700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>
        <v>800</v>
      </c>
      <c r="V25" s="45">
        <v>900</v>
      </c>
      <c r="W25" s="45"/>
      <c r="X25" s="45"/>
      <c r="Y25" s="45"/>
      <c r="Z25" s="45"/>
      <c r="AA25" s="45"/>
      <c r="AB25" s="45"/>
      <c r="AC25" s="45"/>
      <c r="AD25" s="45"/>
      <c r="AE25" s="45">
        <f t="shared" si="1"/>
        <v>800</v>
      </c>
      <c r="AF25" s="91">
        <f t="shared" si="2"/>
        <v>900</v>
      </c>
    </row>
    <row r="26" spans="1:32" x14ac:dyDescent="0.25">
      <c r="B26" s="89" t="str">
        <f>'SERV. PREVENTIVOS'!B26</f>
        <v>A-278</v>
      </c>
      <c r="C26" s="42">
        <f>'SERV. PREVENTIVOS'!C26</f>
        <v>66744</v>
      </c>
      <c r="D26" s="42">
        <f>'SERV. PREVENTIVOS'!D26</f>
        <v>5562</v>
      </c>
      <c r="E26" s="70"/>
      <c r="F26" s="90">
        <f t="shared" si="0"/>
        <v>2400</v>
      </c>
      <c r="G26" s="45"/>
      <c r="H26" s="45"/>
      <c r="I26" s="45">
        <v>900</v>
      </c>
      <c r="J26" s="45">
        <v>1500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>
        <f t="shared" si="1"/>
        <v>900</v>
      </c>
      <c r="AF26" s="91">
        <f t="shared" si="2"/>
        <v>1500</v>
      </c>
    </row>
    <row r="27" spans="1:32" x14ac:dyDescent="0.25">
      <c r="B27" s="89" t="str">
        <f>'SERV. PREVENTIVOS'!B27</f>
        <v>A-38</v>
      </c>
      <c r="C27" s="42">
        <f>'SERV. PREVENTIVOS'!C27</f>
        <v>59280</v>
      </c>
      <c r="D27" s="42">
        <f>'SERV. PREVENTIVOS'!D27</f>
        <v>4940</v>
      </c>
      <c r="E27" s="70"/>
      <c r="F27" s="90">
        <f t="shared" si="0"/>
        <v>0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>
        <f t="shared" si="1"/>
        <v>0</v>
      </c>
      <c r="AF27" s="91">
        <f t="shared" si="2"/>
        <v>0</v>
      </c>
    </row>
    <row r="28" spans="1:32" x14ac:dyDescent="0.25">
      <c r="B28" s="89" t="str">
        <f>'SERV. PREVENTIVOS'!B28</f>
        <v>A-93</v>
      </c>
      <c r="C28" s="42">
        <f>'SERV. PREVENTIVOS'!C28</f>
        <v>48984</v>
      </c>
      <c r="D28" s="42">
        <f>'SERV. PREVENTIVOS'!D28</f>
        <v>4082</v>
      </c>
      <c r="E28" s="72"/>
      <c r="F28" s="90">
        <f t="shared" si="0"/>
        <v>1700</v>
      </c>
      <c r="G28" s="92"/>
      <c r="H28" s="92"/>
      <c r="I28" s="92"/>
      <c r="J28" s="92"/>
      <c r="K28" s="92"/>
      <c r="L28" s="92"/>
      <c r="M28" s="92"/>
      <c r="N28" s="92"/>
      <c r="O28" s="45">
        <v>800</v>
      </c>
      <c r="P28" s="45">
        <v>900</v>
      </c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45">
        <f t="shared" si="1"/>
        <v>800</v>
      </c>
      <c r="AF28" s="91">
        <f t="shared" si="2"/>
        <v>900</v>
      </c>
    </row>
    <row r="29" spans="1:32" x14ac:dyDescent="0.25">
      <c r="B29" s="53" t="s">
        <v>13</v>
      </c>
      <c r="C29" s="74"/>
      <c r="D29" s="55"/>
      <c r="E29" s="55"/>
      <c r="F29" s="56">
        <f t="shared" ref="F29:AF29" si="3">SUM(F10:F28)</f>
        <v>35300</v>
      </c>
      <c r="G29" s="56">
        <f t="shared" si="3"/>
        <v>800</v>
      </c>
      <c r="H29" s="56">
        <f t="shared" si="3"/>
        <v>900</v>
      </c>
      <c r="I29" s="56">
        <f t="shared" si="3"/>
        <v>900</v>
      </c>
      <c r="J29" s="56">
        <f t="shared" si="3"/>
        <v>2300</v>
      </c>
      <c r="K29" s="56">
        <f t="shared" si="3"/>
        <v>1200</v>
      </c>
      <c r="L29" s="56">
        <f t="shared" si="3"/>
        <v>1000</v>
      </c>
      <c r="M29" s="56">
        <f t="shared" si="3"/>
        <v>800</v>
      </c>
      <c r="N29" s="56">
        <f t="shared" si="3"/>
        <v>900</v>
      </c>
      <c r="O29" s="56">
        <f t="shared" si="3"/>
        <v>2400</v>
      </c>
      <c r="P29" s="56">
        <f t="shared" si="3"/>
        <v>2700</v>
      </c>
      <c r="Q29" s="56">
        <f t="shared" si="3"/>
        <v>2400</v>
      </c>
      <c r="R29" s="56">
        <f t="shared" si="3"/>
        <v>2700</v>
      </c>
      <c r="S29" s="56">
        <f t="shared" si="3"/>
        <v>0</v>
      </c>
      <c r="T29" s="56">
        <f t="shared" si="3"/>
        <v>1000</v>
      </c>
      <c r="U29" s="56">
        <f t="shared" si="3"/>
        <v>3200</v>
      </c>
      <c r="V29" s="56">
        <f t="shared" si="3"/>
        <v>3600</v>
      </c>
      <c r="W29" s="56">
        <f t="shared" si="3"/>
        <v>2400</v>
      </c>
      <c r="X29" s="56">
        <f t="shared" si="3"/>
        <v>2700</v>
      </c>
      <c r="Y29" s="56">
        <f t="shared" si="3"/>
        <v>800</v>
      </c>
      <c r="Z29" s="56">
        <f t="shared" si="3"/>
        <v>900</v>
      </c>
      <c r="AA29" s="56">
        <f t="shared" si="3"/>
        <v>0</v>
      </c>
      <c r="AB29" s="56">
        <f t="shared" si="3"/>
        <v>0</v>
      </c>
      <c r="AC29" s="56">
        <f t="shared" si="3"/>
        <v>800</v>
      </c>
      <c r="AD29" s="56">
        <f t="shared" si="3"/>
        <v>900</v>
      </c>
      <c r="AE29" s="56">
        <f t="shared" si="3"/>
        <v>15700</v>
      </c>
      <c r="AF29" s="56">
        <f t="shared" si="3"/>
        <v>19600</v>
      </c>
    </row>
    <row r="33" spans="5:16" x14ac:dyDescent="0.25">
      <c r="E33" s="159" t="s">
        <v>46</v>
      </c>
      <c r="F33" s="159"/>
      <c r="G33" s="159" t="s">
        <v>48</v>
      </c>
      <c r="H33" s="159"/>
      <c r="I33" s="159" t="s">
        <v>49</v>
      </c>
      <c r="J33" s="159"/>
      <c r="K33" s="159" t="s">
        <v>50</v>
      </c>
      <c r="L33" s="159"/>
      <c r="M33" s="159" t="s">
        <v>51</v>
      </c>
      <c r="N33" s="159"/>
      <c r="O33" s="159" t="s">
        <v>52</v>
      </c>
      <c r="P33" s="159"/>
    </row>
    <row r="34" spans="5:16" x14ac:dyDescent="0.25">
      <c r="E34" s="7" t="s">
        <v>24</v>
      </c>
      <c r="F34" s="7" t="s">
        <v>25</v>
      </c>
      <c r="G34" s="7" t="s">
        <v>24</v>
      </c>
      <c r="H34" s="7" t="s">
        <v>25</v>
      </c>
      <c r="I34" s="7" t="s">
        <v>24</v>
      </c>
      <c r="J34" s="7" t="s">
        <v>25</v>
      </c>
      <c r="K34" s="7" t="s">
        <v>24</v>
      </c>
      <c r="L34" s="7" t="s">
        <v>25</v>
      </c>
      <c r="M34" s="7" t="s">
        <v>24</v>
      </c>
      <c r="N34" s="7" t="s">
        <v>25</v>
      </c>
      <c r="O34" s="7" t="s">
        <v>24</v>
      </c>
      <c r="P34" s="7" t="s">
        <v>25</v>
      </c>
    </row>
    <row r="35" spans="5:16" x14ac:dyDescent="0.25">
      <c r="E35" s="93">
        <f>LLANTAS!E35</f>
        <v>0</v>
      </c>
      <c r="F35" s="93">
        <f>LLANTAS!F35</f>
        <v>19800</v>
      </c>
      <c r="G35" s="86">
        <f>E10</f>
        <v>0</v>
      </c>
      <c r="H35" s="86">
        <f>F10</f>
        <v>1700</v>
      </c>
      <c r="I35" s="78"/>
      <c r="J35" s="78"/>
      <c r="K35" s="78"/>
      <c r="L35" s="78"/>
      <c r="M35" s="78"/>
      <c r="N35" s="78"/>
      <c r="O35" s="78"/>
      <c r="P35" s="79"/>
    </row>
    <row r="36" spans="5:16" x14ac:dyDescent="0.25">
      <c r="E36" s="66">
        <f>LLANTAS!E36</f>
        <v>0</v>
      </c>
      <c r="F36" s="66">
        <f>LLANTAS!F36</f>
        <v>18600</v>
      </c>
      <c r="G36" s="20">
        <f t="shared" ref="G36:G41" si="4">E12</f>
        <v>0</v>
      </c>
      <c r="H36" s="20">
        <f>F12</f>
        <v>5400</v>
      </c>
      <c r="I36" s="20"/>
      <c r="J36" s="20"/>
      <c r="K36" s="20"/>
      <c r="L36" s="20"/>
      <c r="M36" s="20"/>
      <c r="N36" s="20"/>
      <c r="O36" s="20"/>
      <c r="P36" s="80"/>
    </row>
    <row r="37" spans="5:16" x14ac:dyDescent="0.25">
      <c r="E37" s="66">
        <f>LLANTAS!E37</f>
        <v>0</v>
      </c>
      <c r="F37" s="66">
        <f>LLANTAS!F37</f>
        <v>11600</v>
      </c>
      <c r="G37" s="20">
        <f t="shared" si="4"/>
        <v>0</v>
      </c>
      <c r="H37" s="20">
        <f>F13</f>
        <v>0</v>
      </c>
      <c r="I37" s="20"/>
      <c r="J37" s="20"/>
      <c r="K37" s="20"/>
      <c r="L37" s="20"/>
      <c r="M37" s="20"/>
      <c r="N37" s="20"/>
      <c r="O37" s="20"/>
      <c r="P37" s="80"/>
    </row>
    <row r="38" spans="5:16" x14ac:dyDescent="0.25">
      <c r="E38" s="66">
        <f>LLANTAS!E38</f>
        <v>0</v>
      </c>
      <c r="F38" s="66">
        <f>LLANTAS!F38</f>
        <v>11600</v>
      </c>
      <c r="G38" s="20">
        <f t="shared" si="4"/>
        <v>0</v>
      </c>
      <c r="H38" s="20">
        <f>F14</f>
        <v>0</v>
      </c>
      <c r="I38" s="20"/>
      <c r="J38" s="20"/>
      <c r="K38" s="20"/>
      <c r="L38" s="20"/>
      <c r="M38" s="20"/>
      <c r="N38" s="20"/>
      <c r="O38" s="20"/>
      <c r="P38" s="80"/>
    </row>
    <row r="39" spans="5:16" x14ac:dyDescent="0.25">
      <c r="E39" s="66">
        <f>LLANTAS!E39</f>
        <v>0</v>
      </c>
      <c r="F39" s="66">
        <f>LLANTAS!F39</f>
        <v>13200</v>
      </c>
      <c r="G39" s="20">
        <f t="shared" si="4"/>
        <v>0</v>
      </c>
      <c r="H39" s="20">
        <f>F15</f>
        <v>1700</v>
      </c>
      <c r="I39" s="20"/>
      <c r="J39" s="20"/>
      <c r="K39" s="20"/>
      <c r="L39" s="20"/>
      <c r="M39" s="20"/>
      <c r="N39" s="20"/>
      <c r="O39" s="20"/>
      <c r="P39" s="80"/>
    </row>
    <row r="40" spans="5:16" x14ac:dyDescent="0.25">
      <c r="E40" s="66">
        <f>LLANTAS!E40</f>
        <v>0</v>
      </c>
      <c r="F40" s="66">
        <f>LLANTAS!F40</f>
        <v>19200</v>
      </c>
      <c r="G40" s="20">
        <f t="shared" si="4"/>
        <v>0</v>
      </c>
      <c r="H40" s="20">
        <v>0</v>
      </c>
      <c r="I40" s="20"/>
      <c r="J40" s="20"/>
      <c r="K40" s="20"/>
      <c r="L40" s="20"/>
      <c r="M40" s="20"/>
      <c r="N40" s="20"/>
      <c r="O40" s="20"/>
      <c r="P40" s="80"/>
    </row>
    <row r="41" spans="5:16" x14ac:dyDescent="0.25">
      <c r="E41" s="66">
        <f>LLANTAS!E41</f>
        <v>0</v>
      </c>
      <c r="F41" s="66">
        <f>LLANTAS!F41</f>
        <v>13000</v>
      </c>
      <c r="G41" s="20">
        <f t="shared" si="4"/>
        <v>0</v>
      </c>
      <c r="H41" s="20">
        <f>F17</f>
        <v>1700</v>
      </c>
      <c r="I41" s="20"/>
      <c r="J41" s="20"/>
      <c r="K41" s="20"/>
      <c r="L41" s="20"/>
      <c r="M41" s="20"/>
      <c r="N41" s="20"/>
      <c r="O41" s="20"/>
      <c r="P41" s="80"/>
    </row>
    <row r="42" spans="5:16" x14ac:dyDescent="0.25">
      <c r="E42" s="66">
        <f>LLANTAS!E42</f>
        <v>0</v>
      </c>
      <c r="F42" s="66">
        <f>LLANTAS!F42</f>
        <v>10000</v>
      </c>
      <c r="G42" s="20">
        <f t="shared" ref="G42:H44" si="5">E19</f>
        <v>0</v>
      </c>
      <c r="H42" s="20">
        <f t="shared" si="5"/>
        <v>3400</v>
      </c>
      <c r="I42" s="20"/>
      <c r="J42" s="20"/>
      <c r="K42" s="20"/>
      <c r="L42" s="20"/>
      <c r="M42" s="20"/>
      <c r="N42" s="20"/>
      <c r="O42" s="20"/>
      <c r="P42" s="80"/>
    </row>
    <row r="43" spans="5:16" x14ac:dyDescent="0.25">
      <c r="E43" s="66">
        <f>LLANTAS!E43</f>
        <v>0</v>
      </c>
      <c r="F43" s="66">
        <f>LLANTAS!F43</f>
        <v>11600</v>
      </c>
      <c r="G43" s="20">
        <f t="shared" si="5"/>
        <v>0</v>
      </c>
      <c r="H43" s="20">
        <f t="shared" si="5"/>
        <v>0</v>
      </c>
      <c r="I43" s="20"/>
      <c r="J43" s="20"/>
      <c r="K43" s="20"/>
      <c r="L43" s="20"/>
      <c r="M43" s="20"/>
      <c r="N43" s="20"/>
      <c r="O43" s="20"/>
      <c r="P43" s="80"/>
    </row>
    <row r="44" spans="5:16" x14ac:dyDescent="0.25">
      <c r="E44" s="66">
        <f>LLANTAS!E44</f>
        <v>0</v>
      </c>
      <c r="F44" s="66">
        <f>LLANTAS!F44</f>
        <v>11300</v>
      </c>
      <c r="G44" s="20">
        <f t="shared" si="5"/>
        <v>0</v>
      </c>
      <c r="H44" s="20">
        <f t="shared" si="5"/>
        <v>2000</v>
      </c>
      <c r="I44" s="20"/>
      <c r="J44" s="20"/>
      <c r="K44" s="20"/>
      <c r="L44" s="20"/>
      <c r="M44" s="20"/>
      <c r="N44" s="20"/>
      <c r="O44" s="20"/>
      <c r="P44" s="80"/>
    </row>
    <row r="45" spans="5:16" x14ac:dyDescent="0.25">
      <c r="E45" s="66">
        <f>LLANTAS!E45</f>
        <v>0</v>
      </c>
      <c r="F45" s="66">
        <f>LLANTAS!F45</f>
        <v>11500</v>
      </c>
      <c r="G45" s="20">
        <f>E23</f>
        <v>0</v>
      </c>
      <c r="H45" s="20">
        <f>F23</f>
        <v>1700</v>
      </c>
      <c r="I45" s="20"/>
      <c r="J45" s="20"/>
      <c r="K45" s="20"/>
      <c r="L45" s="20"/>
      <c r="M45" s="20"/>
      <c r="N45" s="20"/>
      <c r="O45" s="20"/>
      <c r="P45" s="80"/>
    </row>
    <row r="46" spans="5:16" x14ac:dyDescent="0.25">
      <c r="E46" s="66">
        <f>LLANTAS!E46</f>
        <v>0</v>
      </c>
      <c r="F46" s="66">
        <f>LLANTAS!F46</f>
        <v>11000</v>
      </c>
      <c r="G46" s="20">
        <f>E27</f>
        <v>0</v>
      </c>
      <c r="H46" s="20">
        <f>F27</f>
        <v>0</v>
      </c>
      <c r="I46" s="20"/>
      <c r="J46" s="20"/>
      <c r="K46" s="20"/>
      <c r="L46" s="20"/>
      <c r="M46" s="20"/>
      <c r="N46" s="20"/>
      <c r="O46" s="20"/>
      <c r="P46" s="80"/>
    </row>
  </sheetData>
  <sheetProtection selectLockedCells="1" selectUnlockedCells="1"/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AF46"/>
  <sheetViews>
    <sheetView topLeftCell="B1" zoomScale="75" zoomScaleNormal="75" workbookViewId="0">
      <pane xSplit="5" topLeftCell="M1" activePane="topRight" state="frozen"/>
      <selection activeCell="B1" sqref="B1"/>
      <selection pane="topRight" activeCell="K23" sqref="K23"/>
    </sheetView>
  </sheetViews>
  <sheetFormatPr baseColWidth="10" defaultColWidth="11" defaultRowHeight="13.2" x14ac:dyDescent="0.25"/>
  <cols>
    <col min="1" max="1" width="3.44140625" customWidth="1"/>
    <col min="2" max="2" width="12.6640625" customWidth="1"/>
    <col min="3" max="3" width="10.5546875" customWidth="1"/>
    <col min="4" max="4" width="9.5546875" customWidth="1"/>
    <col min="5" max="5" width="5.33203125" customWidth="1"/>
    <col min="6" max="6" width="13.88671875" customWidth="1"/>
    <col min="7" max="7" width="11.109375" customWidth="1"/>
    <col min="8" max="8" width="11" customWidth="1"/>
    <col min="9" max="9" width="10.6640625" customWidth="1"/>
    <col min="10" max="10" width="12.6640625" customWidth="1"/>
    <col min="11" max="11" width="10.6640625" customWidth="1"/>
    <col min="12" max="12" width="10.5546875" customWidth="1"/>
    <col min="13" max="13" width="10.88671875" customWidth="1"/>
    <col min="14" max="14" width="10.5546875" customWidth="1"/>
    <col min="15" max="15" width="9.5546875" customWidth="1"/>
    <col min="16" max="17" width="10.88671875" customWidth="1"/>
    <col min="18" max="18" width="11" customWidth="1"/>
    <col min="19" max="19" width="11.33203125" customWidth="1"/>
    <col min="20" max="20" width="11.6640625" customWidth="1"/>
    <col min="21" max="21" width="12" customWidth="1"/>
    <col min="22" max="22" width="11.88671875" customWidth="1"/>
    <col min="23" max="25" width="11" customWidth="1"/>
    <col min="26" max="26" width="10.88671875" customWidth="1"/>
    <col min="27" max="27" width="11" customWidth="1"/>
    <col min="28" max="28" width="11.88671875" customWidth="1"/>
    <col min="29" max="29" width="10.5546875" customWidth="1"/>
    <col min="30" max="30" width="12" customWidth="1"/>
    <col min="31" max="31" width="18.88671875" customWidth="1"/>
    <col min="32" max="32" width="12.33203125" customWidth="1"/>
  </cols>
  <sheetData>
    <row r="7" spans="2:32" x14ac:dyDescent="0.25">
      <c r="E7" s="166" t="s">
        <v>88</v>
      </c>
      <c r="F7" s="166"/>
      <c r="G7" s="159" t="s">
        <v>1</v>
      </c>
      <c r="H7" s="159"/>
      <c r="I7" s="159" t="s">
        <v>2</v>
      </c>
      <c r="J7" s="159"/>
      <c r="K7" s="159" t="s">
        <v>3</v>
      </c>
      <c r="L7" s="159"/>
      <c r="M7" s="159" t="s">
        <v>4</v>
      </c>
      <c r="N7" s="159"/>
      <c r="O7" s="159" t="s">
        <v>5</v>
      </c>
      <c r="P7" s="159"/>
      <c r="Q7" s="159" t="s">
        <v>6</v>
      </c>
      <c r="R7" s="159"/>
      <c r="S7" s="159" t="s">
        <v>7</v>
      </c>
      <c r="T7" s="159"/>
      <c r="U7" s="159" t="s">
        <v>8</v>
      </c>
      <c r="V7" s="159"/>
      <c r="W7" s="159" t="s">
        <v>9</v>
      </c>
      <c r="X7" s="159"/>
      <c r="Y7" s="159" t="s">
        <v>10</v>
      </c>
      <c r="Z7" s="159"/>
      <c r="AA7" s="159" t="s">
        <v>11</v>
      </c>
      <c r="AB7" s="159"/>
      <c r="AC7" s="159" t="s">
        <v>12</v>
      </c>
      <c r="AD7" s="159"/>
      <c r="AE7" s="159" t="s">
        <v>13</v>
      </c>
      <c r="AF7" s="159"/>
    </row>
    <row r="8" spans="2:32" x14ac:dyDescent="0.25">
      <c r="B8" s="2" t="s">
        <v>14</v>
      </c>
      <c r="C8" s="3" t="s">
        <v>15</v>
      </c>
      <c r="D8" s="3" t="s">
        <v>16</v>
      </c>
      <c r="E8" s="160" t="s">
        <v>89</v>
      </c>
      <c r="F8" s="16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11" t="s">
        <v>26</v>
      </c>
      <c r="H9" s="12" t="s">
        <v>27</v>
      </c>
      <c r="I9" s="11" t="s">
        <v>26</v>
      </c>
      <c r="J9" s="12" t="s">
        <v>27</v>
      </c>
      <c r="K9" s="11" t="s">
        <v>26</v>
      </c>
      <c r="L9" s="12" t="s">
        <v>27</v>
      </c>
      <c r="M9" s="11" t="s">
        <v>26</v>
      </c>
      <c r="N9" s="12" t="s">
        <v>27</v>
      </c>
      <c r="O9" s="11" t="s">
        <v>26</v>
      </c>
      <c r="P9" s="12" t="s">
        <v>27</v>
      </c>
      <c r="Q9" s="11" t="s">
        <v>26</v>
      </c>
      <c r="R9" s="12" t="s">
        <v>27</v>
      </c>
      <c r="S9" s="11" t="s">
        <v>26</v>
      </c>
      <c r="T9" s="12" t="s">
        <v>27</v>
      </c>
      <c r="U9" s="11" t="s">
        <v>26</v>
      </c>
      <c r="V9" s="12" t="s">
        <v>27</v>
      </c>
      <c r="W9" s="11" t="s">
        <v>26</v>
      </c>
      <c r="X9" s="12" t="s">
        <v>27</v>
      </c>
      <c r="Y9" s="11" t="s">
        <v>26</v>
      </c>
      <c r="Z9" s="12" t="s">
        <v>27</v>
      </c>
      <c r="AA9" s="11" t="s">
        <v>26</v>
      </c>
      <c r="AB9" s="12" t="s">
        <v>27</v>
      </c>
      <c r="AC9" s="11" t="s">
        <v>26</v>
      </c>
      <c r="AD9" s="12" t="s">
        <v>27</v>
      </c>
      <c r="AE9" s="11" t="s">
        <v>26</v>
      </c>
      <c r="AF9" s="12" t="s">
        <v>27</v>
      </c>
    </row>
    <row r="10" spans="2:32" x14ac:dyDescent="0.25">
      <c r="B10" s="94" t="str">
        <f>'SERV. PREVENTIVOS'!B10</f>
        <v>B-9</v>
      </c>
      <c r="C10" s="95">
        <f>'SERV. PREVENTIVOS'!C10</f>
        <v>46368</v>
      </c>
      <c r="D10" s="15">
        <f>'SERV. PREVENTIVOS'!D10</f>
        <v>3864</v>
      </c>
      <c r="E10" s="62"/>
      <c r="F10" s="96">
        <f t="shared" ref="F10:F28" si="0">AF10+AE10</f>
        <v>1900</v>
      </c>
      <c r="G10" s="20"/>
      <c r="H10" s="20"/>
      <c r="I10" s="20"/>
      <c r="J10" s="20"/>
      <c r="K10" s="20"/>
      <c r="L10" s="20"/>
      <c r="M10" s="67"/>
      <c r="N10" s="20"/>
      <c r="O10" s="20"/>
      <c r="P10" s="20"/>
      <c r="Q10" s="20"/>
      <c r="R10" s="20"/>
      <c r="S10" s="67"/>
      <c r="T10" s="20"/>
      <c r="U10" s="20"/>
      <c r="V10" s="20"/>
      <c r="W10" s="20"/>
      <c r="X10" s="20"/>
      <c r="Y10" s="20">
        <v>400</v>
      </c>
      <c r="Z10" s="20">
        <v>1500</v>
      </c>
      <c r="AA10" s="20"/>
      <c r="AB10" s="20"/>
      <c r="AC10" s="20"/>
      <c r="AD10" s="20"/>
      <c r="AE10" s="97">
        <f>G10+I10+K10+M10+O10+Q10+S10+U10+W10+Y10+AA10+AC10</f>
        <v>400</v>
      </c>
      <c r="AF10" s="23">
        <f t="shared" ref="AF10:AF28" si="1">SUM(H10+J10+L10+N10+P10+R10+T10+V10+X10+Z10+AB10+AD10)</f>
        <v>1500</v>
      </c>
    </row>
    <row r="11" spans="2:32" x14ac:dyDescent="0.25">
      <c r="B11" s="94" t="str">
        <f>'SERV. PREVENTIVOS'!B11</f>
        <v>B-65</v>
      </c>
      <c r="C11" s="95">
        <f>'SERV. PREVENTIVOS'!C11</f>
        <v>36612</v>
      </c>
      <c r="D11" s="15">
        <f>'SERV. PREVENTIVOS'!D11</f>
        <v>3051</v>
      </c>
      <c r="E11" s="65"/>
      <c r="F11" s="96">
        <f t="shared" si="0"/>
        <v>4100</v>
      </c>
      <c r="G11" s="20"/>
      <c r="H11" s="20"/>
      <c r="I11" s="20"/>
      <c r="J11" s="20"/>
      <c r="K11" s="20">
        <v>800</v>
      </c>
      <c r="L11" s="20">
        <v>1250</v>
      </c>
      <c r="M11" s="67"/>
      <c r="N11" s="20"/>
      <c r="O11" s="20"/>
      <c r="P11" s="20"/>
      <c r="Q11" s="20"/>
      <c r="R11" s="20"/>
      <c r="S11" s="67"/>
      <c r="T11" s="20"/>
      <c r="U11" s="20"/>
      <c r="V11" s="20"/>
      <c r="W11" s="20"/>
      <c r="X11" s="20"/>
      <c r="Y11" s="20"/>
      <c r="Z11" s="20"/>
      <c r="AA11" s="20"/>
      <c r="AB11" s="20"/>
      <c r="AC11" s="20">
        <v>800</v>
      </c>
      <c r="AD11" s="20">
        <v>1250</v>
      </c>
      <c r="AE11" s="73">
        <f>G11+I11+K11+M11+O11+Q11+S11+U11+W11+Y11+AA11+AC11</f>
        <v>1600</v>
      </c>
      <c r="AF11" s="23">
        <f t="shared" si="1"/>
        <v>2500</v>
      </c>
    </row>
    <row r="12" spans="2:32" x14ac:dyDescent="0.25">
      <c r="B12" s="94" t="str">
        <f>'SERV. PREVENTIVOS'!B12</f>
        <v>B-357</v>
      </c>
      <c r="C12" s="95">
        <f>'SERV. PREVENTIVOS'!C12</f>
        <v>37440</v>
      </c>
      <c r="D12" s="15">
        <f>'SERV. PREVENTIVOS'!D12</f>
        <v>3120</v>
      </c>
      <c r="E12" s="66"/>
      <c r="F12" s="96">
        <f t="shared" si="0"/>
        <v>2050</v>
      </c>
      <c r="G12" s="67"/>
      <c r="H12" s="67"/>
      <c r="I12" s="20"/>
      <c r="J12" s="67"/>
      <c r="K12" s="67"/>
      <c r="L12" s="67"/>
      <c r="M12" s="67"/>
      <c r="N12" s="67"/>
      <c r="O12" s="67"/>
      <c r="P12" s="67"/>
      <c r="Q12" s="67"/>
      <c r="R12" s="67"/>
      <c r="S12" s="67">
        <v>0</v>
      </c>
      <c r="T12" s="67">
        <v>0</v>
      </c>
      <c r="U12" s="67"/>
      <c r="V12" s="67"/>
      <c r="W12" s="67"/>
      <c r="X12" s="67"/>
      <c r="Y12" s="67"/>
      <c r="Z12" s="67"/>
      <c r="AA12" s="67"/>
      <c r="AB12" s="67"/>
      <c r="AC12" s="20">
        <v>800</v>
      </c>
      <c r="AD12" s="67">
        <v>1250</v>
      </c>
      <c r="AE12" s="73">
        <f>G12+I12+K12+M12+O12+Q12+S12+U12+W12+Y12+AA12+AC12</f>
        <v>800</v>
      </c>
      <c r="AF12" s="98">
        <f t="shared" si="1"/>
        <v>1250</v>
      </c>
    </row>
    <row r="13" spans="2:32" x14ac:dyDescent="0.25">
      <c r="B13" s="94" t="str">
        <f>'SERV. PREVENTIVOS'!B13</f>
        <v>B-7</v>
      </c>
      <c r="C13" s="95">
        <f>'SERV. PREVENTIVOS'!C13</f>
        <v>73116</v>
      </c>
      <c r="D13" s="15">
        <f>'SERV. PREVENTIVOS'!D13</f>
        <v>6093</v>
      </c>
      <c r="E13" s="66"/>
      <c r="F13" s="96">
        <f t="shared" si="0"/>
        <v>2050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>
        <v>800</v>
      </c>
      <c r="R13" s="20">
        <v>1250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73">
        <f>G13+I13+K13+M13+O13+Q13+S13+U13+W13+Y13+AA13+AC13</f>
        <v>800</v>
      </c>
      <c r="AF13" s="98">
        <f t="shared" si="1"/>
        <v>1250</v>
      </c>
    </row>
    <row r="14" spans="2:32" x14ac:dyDescent="0.25">
      <c r="B14" s="94" t="str">
        <f>'SERV. PREVENTIVOS'!B14</f>
        <v>B-15</v>
      </c>
      <c r="C14" s="95">
        <f>'SERV. PREVENTIVOS'!C14</f>
        <v>59616</v>
      </c>
      <c r="D14" s="15">
        <f>'SERV. PREVENTIVOS'!D14</f>
        <v>4968</v>
      </c>
      <c r="E14" s="66"/>
      <c r="F14" s="96">
        <f t="shared" si="0"/>
        <v>5500</v>
      </c>
      <c r="G14" s="99"/>
      <c r="H14" s="99"/>
      <c r="I14" s="20">
        <v>800</v>
      </c>
      <c r="J14" s="20">
        <v>1250</v>
      </c>
      <c r="K14" s="20"/>
      <c r="L14" s="20"/>
      <c r="M14" s="20">
        <v>800</v>
      </c>
      <c r="N14" s="20">
        <v>1250</v>
      </c>
      <c r="O14" s="20"/>
      <c r="P14" s="20"/>
      <c r="Q14" s="20"/>
      <c r="R14" s="20"/>
      <c r="S14" s="20"/>
      <c r="T14" s="20"/>
      <c r="U14" s="20"/>
      <c r="V14" s="20"/>
      <c r="W14" s="20">
        <v>800</v>
      </c>
      <c r="X14" s="20">
        <v>1750</v>
      </c>
      <c r="Y14" s="20"/>
      <c r="Z14" s="20"/>
      <c r="AA14" s="20">
        <v>800</v>
      </c>
      <c r="AB14" s="20">
        <v>1250</v>
      </c>
      <c r="AC14" s="20"/>
      <c r="AD14" s="20"/>
      <c r="AE14" s="73"/>
      <c r="AF14" s="98">
        <f t="shared" si="1"/>
        <v>5500</v>
      </c>
    </row>
    <row r="15" spans="2:32" x14ac:dyDescent="0.25">
      <c r="B15" s="94" t="str">
        <f>'SERV. PREVENTIVOS'!B15</f>
        <v>B-541</v>
      </c>
      <c r="C15" s="95">
        <f>'SERV. PREVENTIVOS'!C15</f>
        <v>34608</v>
      </c>
      <c r="D15" s="15">
        <f>'SERV. PREVENTIVOS'!D15</f>
        <v>2884</v>
      </c>
      <c r="E15" s="66"/>
      <c r="F15" s="96">
        <f t="shared" si="0"/>
        <v>4100</v>
      </c>
      <c r="G15" s="20">
        <v>800</v>
      </c>
      <c r="H15" s="20">
        <v>1250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>
        <v>800</v>
      </c>
      <c r="Z15" s="20">
        <v>1250</v>
      </c>
      <c r="AA15" s="20"/>
      <c r="AB15" s="20"/>
      <c r="AC15" s="20"/>
      <c r="AD15" s="20"/>
      <c r="AE15" s="73">
        <f t="shared" ref="AE15:AE28" si="2">G15+I15+K15+M15+O15+Q15+S15+U15+W15+Y15+AA15+AC15</f>
        <v>1600</v>
      </c>
      <c r="AF15" s="98">
        <f t="shared" si="1"/>
        <v>2500</v>
      </c>
    </row>
    <row r="16" spans="2:32" x14ac:dyDescent="0.25">
      <c r="B16" s="94" t="str">
        <f>'SERV. PREVENTIVOS'!B16</f>
        <v>B-479</v>
      </c>
      <c r="C16" s="95">
        <f>'SERV. PREVENTIVOS'!C16</f>
        <v>33144</v>
      </c>
      <c r="D16" s="15">
        <f>'SERV. PREVENTIVOS'!D16</f>
        <v>2762</v>
      </c>
      <c r="E16" s="66"/>
      <c r="F16" s="96">
        <f t="shared" si="0"/>
        <v>6100</v>
      </c>
      <c r="G16" s="20"/>
      <c r="H16" s="20"/>
      <c r="I16" s="20">
        <v>800</v>
      </c>
      <c r="J16" s="20">
        <v>1250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>
        <v>800</v>
      </c>
      <c r="X16" s="20">
        <v>1750</v>
      </c>
      <c r="Y16" s="20"/>
      <c r="Z16" s="20"/>
      <c r="AA16" s="20"/>
      <c r="AB16" s="20"/>
      <c r="AC16" s="20">
        <v>700</v>
      </c>
      <c r="AD16" s="20">
        <v>800</v>
      </c>
      <c r="AE16" s="73">
        <f t="shared" si="2"/>
        <v>2300</v>
      </c>
      <c r="AF16" s="98">
        <f t="shared" si="1"/>
        <v>3800</v>
      </c>
    </row>
    <row r="17" spans="2:32" x14ac:dyDescent="0.25">
      <c r="B17" s="94" t="str">
        <f>'SERV. PREVENTIVOS'!B17</f>
        <v>B-382</v>
      </c>
      <c r="C17" s="95">
        <f>'SERV. PREVENTIVOS'!C17</f>
        <v>34572</v>
      </c>
      <c r="D17" s="15">
        <f>'SERV. PREVENTIVOS'!D17</f>
        <v>2881</v>
      </c>
      <c r="E17" s="66"/>
      <c r="F17" s="96">
        <f t="shared" si="0"/>
        <v>4100</v>
      </c>
      <c r="G17" s="20"/>
      <c r="H17" s="20"/>
      <c r="I17" s="20"/>
      <c r="J17" s="20"/>
      <c r="K17" s="20"/>
      <c r="L17" s="20"/>
      <c r="M17" s="20"/>
      <c r="N17" s="20"/>
      <c r="O17" s="20">
        <v>800</v>
      </c>
      <c r="P17" s="20">
        <v>1250</v>
      </c>
      <c r="Q17" s="100"/>
      <c r="R17" s="20"/>
      <c r="S17" s="20"/>
      <c r="T17" s="20"/>
      <c r="U17" s="20">
        <v>800</v>
      </c>
      <c r="V17" s="20">
        <v>1250</v>
      </c>
      <c r="W17" s="20"/>
      <c r="X17" s="20"/>
      <c r="Y17" s="20"/>
      <c r="Z17" s="20"/>
      <c r="AA17" s="20"/>
      <c r="AB17" s="20"/>
      <c r="AC17" s="20"/>
      <c r="AD17" s="20"/>
      <c r="AE17" s="73">
        <f t="shared" si="2"/>
        <v>1600</v>
      </c>
      <c r="AF17" s="98">
        <f t="shared" si="1"/>
        <v>2500</v>
      </c>
    </row>
    <row r="18" spans="2:32" x14ac:dyDescent="0.25">
      <c r="B18" s="94" t="str">
        <f>'SERV. PREVENTIVOS'!B18</f>
        <v>A-37</v>
      </c>
      <c r="C18" s="95">
        <f>'SERV. PREVENTIVOS'!C18</f>
        <v>30120</v>
      </c>
      <c r="D18" s="15">
        <f>'SERV. PREVENTIVOS'!D18</f>
        <v>2510</v>
      </c>
      <c r="E18" s="66"/>
      <c r="F18" s="96">
        <f t="shared" si="0"/>
        <v>6150</v>
      </c>
      <c r="G18" s="20"/>
      <c r="H18" s="20"/>
      <c r="I18" s="20"/>
      <c r="J18" s="20"/>
      <c r="K18" s="20"/>
      <c r="L18" s="20"/>
      <c r="M18" s="20">
        <v>800</v>
      </c>
      <c r="N18" s="20">
        <v>1250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>
        <v>800</v>
      </c>
      <c r="Z18" s="20">
        <v>1250</v>
      </c>
      <c r="AA18" s="20">
        <v>800</v>
      </c>
      <c r="AB18" s="20">
        <v>1250</v>
      </c>
      <c r="AC18" s="20"/>
      <c r="AD18" s="20"/>
      <c r="AE18" s="73">
        <f t="shared" si="2"/>
        <v>2400</v>
      </c>
      <c r="AF18" s="98">
        <f t="shared" si="1"/>
        <v>3750</v>
      </c>
    </row>
    <row r="19" spans="2:32" x14ac:dyDescent="0.25">
      <c r="B19" s="94" t="str">
        <f>'SERV. PREVENTIVOS'!B19</f>
        <v>Q-67</v>
      </c>
      <c r="C19" s="95">
        <f>'SERV. PREVENTIVOS'!C19</f>
        <v>35280</v>
      </c>
      <c r="D19" s="15">
        <f>'SERV. PREVENTIVOS'!D19</f>
        <v>2940</v>
      </c>
      <c r="E19" s="66"/>
      <c r="F19" s="96">
        <f t="shared" si="0"/>
        <v>3316</v>
      </c>
      <c r="G19" s="20">
        <v>800</v>
      </c>
      <c r="H19" s="20">
        <v>858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>
        <v>800</v>
      </c>
      <c r="Z19" s="20">
        <v>858</v>
      </c>
      <c r="AA19" s="20"/>
      <c r="AB19" s="20"/>
      <c r="AC19" s="20"/>
      <c r="AD19" s="20"/>
      <c r="AE19" s="73">
        <f t="shared" si="2"/>
        <v>1600</v>
      </c>
      <c r="AF19" s="98">
        <f t="shared" si="1"/>
        <v>1716</v>
      </c>
    </row>
    <row r="20" spans="2:32" x14ac:dyDescent="0.25">
      <c r="B20" s="94" t="str">
        <f>'SERV. PREVENTIVOS'!B20</f>
        <v>Q-23</v>
      </c>
      <c r="C20" s="95">
        <f>'SERV. PREVENTIVOS'!C20</f>
        <v>46896</v>
      </c>
      <c r="D20" s="15">
        <f>'SERV. PREVENTIVOS'!D20</f>
        <v>3908</v>
      </c>
      <c r="E20" s="66"/>
      <c r="F20" s="96">
        <f t="shared" si="0"/>
        <v>0</v>
      </c>
      <c r="G20" s="67"/>
      <c r="H20" s="67"/>
      <c r="I20" s="67">
        <v>0</v>
      </c>
      <c r="J20" s="67">
        <v>0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20"/>
      <c r="AD20" s="67"/>
      <c r="AE20" s="73">
        <f t="shared" si="2"/>
        <v>0</v>
      </c>
      <c r="AF20" s="98">
        <f t="shared" si="1"/>
        <v>0</v>
      </c>
    </row>
    <row r="21" spans="2:32" x14ac:dyDescent="0.25">
      <c r="B21" s="94" t="str">
        <f>'SERV. PREVENTIVOS'!B21</f>
        <v>Q-98</v>
      </c>
      <c r="C21" s="95">
        <f>'SERV. PREVENTIVOS'!C21</f>
        <v>44736</v>
      </c>
      <c r="D21" s="15">
        <f>'SERV. PREVENTIVOS'!D21</f>
        <v>3728</v>
      </c>
      <c r="E21" s="66"/>
      <c r="F21" s="96">
        <f t="shared" si="0"/>
        <v>5300</v>
      </c>
      <c r="G21" s="67"/>
      <c r="H21" s="67"/>
      <c r="I21" s="20"/>
      <c r="J21" s="67"/>
      <c r="K21" s="67"/>
      <c r="L21" s="67"/>
      <c r="M21" s="67">
        <v>1800</v>
      </c>
      <c r="N21" s="67">
        <v>3500</v>
      </c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20"/>
      <c r="AD21" s="67"/>
      <c r="AE21" s="73">
        <f t="shared" si="2"/>
        <v>1800</v>
      </c>
      <c r="AF21" s="98">
        <f t="shared" si="1"/>
        <v>3500</v>
      </c>
    </row>
    <row r="22" spans="2:32" x14ac:dyDescent="0.25">
      <c r="B22" s="94" t="str">
        <f>'SERV. PREVENTIVOS'!B22</f>
        <v>Q-664</v>
      </c>
      <c r="C22" s="95">
        <f>'SERV. PREVENTIVOS'!C22</f>
        <v>33456</v>
      </c>
      <c r="D22" s="15">
        <f>'SERV. PREVENTIVOS'!D22</f>
        <v>2788</v>
      </c>
      <c r="E22" s="66"/>
      <c r="F22" s="96">
        <f t="shared" si="0"/>
        <v>0</v>
      </c>
      <c r="G22" s="67"/>
      <c r="H22" s="67"/>
      <c r="I22" s="20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20"/>
      <c r="AD22" s="67"/>
      <c r="AE22" s="73">
        <f t="shared" si="2"/>
        <v>0</v>
      </c>
      <c r="AF22" s="98">
        <f t="shared" si="1"/>
        <v>0</v>
      </c>
    </row>
    <row r="23" spans="2:32" x14ac:dyDescent="0.25">
      <c r="B23" s="101" t="str">
        <f>'SERV. PREVENTIVOS'!B23</f>
        <v>A-6</v>
      </c>
      <c r="C23" s="102">
        <f>'SERV. PREVENTIVOS'!C23</f>
        <v>61032</v>
      </c>
      <c r="D23" s="42">
        <f>'SERV. PREVENTIVOS'!D23</f>
        <v>5086</v>
      </c>
      <c r="E23" s="70"/>
      <c r="F23" s="103">
        <f t="shared" si="0"/>
        <v>3200</v>
      </c>
      <c r="G23" s="45">
        <v>600</v>
      </c>
      <c r="H23" s="45">
        <v>1500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>
        <v>300</v>
      </c>
      <c r="Z23" s="45">
        <v>800</v>
      </c>
      <c r="AA23" s="45"/>
      <c r="AB23" s="45"/>
      <c r="AC23" s="45"/>
      <c r="AD23" s="45"/>
      <c r="AE23" s="44">
        <f t="shared" si="2"/>
        <v>900</v>
      </c>
      <c r="AF23" s="104">
        <f t="shared" si="1"/>
        <v>2300</v>
      </c>
    </row>
    <row r="24" spans="2:32" x14ac:dyDescent="0.25">
      <c r="B24" s="101" t="str">
        <f>'SERV. PREVENTIVOS'!B24</f>
        <v>A-367</v>
      </c>
      <c r="C24" s="102">
        <f>'SERV. PREVENTIVOS'!C24</f>
        <v>66744</v>
      </c>
      <c r="D24" s="42">
        <f>'SERV. PREVENTIVOS'!D24</f>
        <v>5562</v>
      </c>
      <c r="E24" s="70"/>
      <c r="F24" s="103">
        <f t="shared" si="0"/>
        <v>2050</v>
      </c>
      <c r="G24" s="45"/>
      <c r="H24" s="45"/>
      <c r="I24" s="45">
        <v>800</v>
      </c>
      <c r="J24" s="45">
        <v>1250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4">
        <f t="shared" si="2"/>
        <v>800</v>
      </c>
      <c r="AF24" s="104">
        <f t="shared" si="1"/>
        <v>1250</v>
      </c>
    </row>
    <row r="25" spans="2:32" x14ac:dyDescent="0.25">
      <c r="B25" s="101" t="str">
        <f>'SERV. PREVENTIVOS'!B25</f>
        <v>A-494</v>
      </c>
      <c r="C25" s="102">
        <f>'SERV. PREVENTIVOS'!C25</f>
        <v>66084</v>
      </c>
      <c r="D25" s="42">
        <f>'SERV. PREVENTIVOS'!D25</f>
        <v>5507</v>
      </c>
      <c r="E25" s="70"/>
      <c r="F25" s="103">
        <f t="shared" si="0"/>
        <v>2550</v>
      </c>
      <c r="G25" s="45"/>
      <c r="H25" s="45"/>
      <c r="I25" s="45">
        <v>800</v>
      </c>
      <c r="J25" s="45"/>
      <c r="K25" s="45"/>
      <c r="L25" s="45"/>
      <c r="M25" s="45"/>
      <c r="N25" s="45"/>
      <c r="O25" s="45"/>
      <c r="P25" s="45"/>
      <c r="Q25" s="45">
        <v>500</v>
      </c>
      <c r="R25" s="45">
        <v>1250</v>
      </c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4">
        <f t="shared" si="2"/>
        <v>1300</v>
      </c>
      <c r="AF25" s="104">
        <f t="shared" si="1"/>
        <v>1250</v>
      </c>
    </row>
    <row r="26" spans="2:32" x14ac:dyDescent="0.25">
      <c r="B26" s="101" t="str">
        <f>'SERV. PREVENTIVOS'!B26</f>
        <v>A-278</v>
      </c>
      <c r="C26" s="102">
        <f>'SERV. PREVENTIVOS'!C26</f>
        <v>66744</v>
      </c>
      <c r="D26" s="42">
        <f>'SERV. PREVENTIVOS'!D26</f>
        <v>5562</v>
      </c>
      <c r="E26" s="70"/>
      <c r="F26" s="103">
        <f t="shared" si="0"/>
        <v>2000</v>
      </c>
      <c r="G26" s="45"/>
      <c r="H26" s="45"/>
      <c r="I26" s="45">
        <v>0</v>
      </c>
      <c r="J26" s="45">
        <v>0</v>
      </c>
      <c r="K26" s="45"/>
      <c r="L26" s="45"/>
      <c r="M26" s="45"/>
      <c r="N26" s="45"/>
      <c r="O26" s="45"/>
      <c r="P26" s="45"/>
      <c r="Q26" s="45">
        <v>800</v>
      </c>
      <c r="R26" s="45">
        <v>1200</v>
      </c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4">
        <f t="shared" si="2"/>
        <v>800</v>
      </c>
      <c r="AF26" s="104">
        <f t="shared" si="1"/>
        <v>1200</v>
      </c>
    </row>
    <row r="27" spans="2:32" x14ac:dyDescent="0.25">
      <c r="B27" s="101" t="str">
        <f>'SERV. PREVENTIVOS'!B27</f>
        <v>A-38</v>
      </c>
      <c r="C27" s="102">
        <f>'SERV. PREVENTIVOS'!C27</f>
        <v>59280</v>
      </c>
      <c r="D27" s="42">
        <f>'SERV. PREVENTIVOS'!D27</f>
        <v>4940</v>
      </c>
      <c r="E27" s="70"/>
      <c r="F27" s="103">
        <f t="shared" si="0"/>
        <v>2100</v>
      </c>
      <c r="G27" s="45">
        <v>600</v>
      </c>
      <c r="H27" s="45">
        <v>1500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4">
        <f t="shared" si="2"/>
        <v>600</v>
      </c>
      <c r="AF27" s="104">
        <f t="shared" si="1"/>
        <v>1500</v>
      </c>
    </row>
    <row r="28" spans="2:32" x14ac:dyDescent="0.25">
      <c r="B28" s="105" t="str">
        <f>'SERV. PREVENTIVOS'!B28</f>
        <v>A-93</v>
      </c>
      <c r="C28" s="102">
        <f>'SERV. PREVENTIVOS'!C28</f>
        <v>48984</v>
      </c>
      <c r="D28" s="42">
        <f>'SERV. PREVENTIVOS'!D28</f>
        <v>4082</v>
      </c>
      <c r="E28" s="72"/>
      <c r="F28" s="103">
        <f t="shared" si="0"/>
        <v>2758</v>
      </c>
      <c r="G28" s="45"/>
      <c r="H28" s="45"/>
      <c r="I28" s="45">
        <v>800</v>
      </c>
      <c r="J28" s="45">
        <v>858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>
        <v>500</v>
      </c>
      <c r="X28" s="45">
        <v>600</v>
      </c>
      <c r="Y28" s="45"/>
      <c r="Z28" s="45"/>
      <c r="AA28" s="45"/>
      <c r="AB28" s="45"/>
      <c r="AC28" s="45"/>
      <c r="AD28" s="45"/>
      <c r="AE28" s="44">
        <f t="shared" si="2"/>
        <v>1300</v>
      </c>
      <c r="AF28" s="104">
        <f t="shared" si="1"/>
        <v>1458</v>
      </c>
    </row>
    <row r="29" spans="2:32" x14ac:dyDescent="0.25">
      <c r="B29" s="106" t="s">
        <v>13</v>
      </c>
      <c r="C29" s="74"/>
      <c r="D29" s="55"/>
      <c r="E29" s="55"/>
      <c r="F29" s="56">
        <f t="shared" ref="F29:AF29" si="3">SUM(F10:F28)</f>
        <v>59324</v>
      </c>
      <c r="G29" s="56">
        <f t="shared" si="3"/>
        <v>2800</v>
      </c>
      <c r="H29" s="56">
        <f t="shared" si="3"/>
        <v>5108</v>
      </c>
      <c r="I29" s="56">
        <f t="shared" si="3"/>
        <v>4000</v>
      </c>
      <c r="J29" s="56">
        <f t="shared" si="3"/>
        <v>4608</v>
      </c>
      <c r="K29" s="56">
        <f t="shared" si="3"/>
        <v>800</v>
      </c>
      <c r="L29" s="56">
        <f t="shared" si="3"/>
        <v>1250</v>
      </c>
      <c r="M29" s="56">
        <f t="shared" si="3"/>
        <v>3400</v>
      </c>
      <c r="N29" s="56">
        <f t="shared" si="3"/>
        <v>6000</v>
      </c>
      <c r="O29" s="56">
        <f t="shared" si="3"/>
        <v>800</v>
      </c>
      <c r="P29" s="56">
        <f t="shared" si="3"/>
        <v>1250</v>
      </c>
      <c r="Q29" s="56">
        <f t="shared" si="3"/>
        <v>2100</v>
      </c>
      <c r="R29" s="56">
        <f t="shared" si="3"/>
        <v>3700</v>
      </c>
      <c r="S29" s="56">
        <f t="shared" si="3"/>
        <v>0</v>
      </c>
      <c r="T29" s="56">
        <f t="shared" si="3"/>
        <v>0</v>
      </c>
      <c r="U29" s="56">
        <f t="shared" si="3"/>
        <v>800</v>
      </c>
      <c r="V29" s="56">
        <f t="shared" si="3"/>
        <v>1250</v>
      </c>
      <c r="W29" s="56">
        <f t="shared" si="3"/>
        <v>2100</v>
      </c>
      <c r="X29" s="56">
        <f t="shared" si="3"/>
        <v>4100</v>
      </c>
      <c r="Y29" s="56">
        <f t="shared" si="3"/>
        <v>3100</v>
      </c>
      <c r="Z29" s="56">
        <f t="shared" si="3"/>
        <v>5658</v>
      </c>
      <c r="AA29" s="56">
        <f t="shared" si="3"/>
        <v>1600</v>
      </c>
      <c r="AB29" s="56">
        <f t="shared" si="3"/>
        <v>2500</v>
      </c>
      <c r="AC29" s="56">
        <f t="shared" si="3"/>
        <v>2300</v>
      </c>
      <c r="AD29" s="56">
        <f t="shared" si="3"/>
        <v>3300</v>
      </c>
      <c r="AE29" s="56">
        <f t="shared" si="3"/>
        <v>20600</v>
      </c>
      <c r="AF29" s="56">
        <f t="shared" si="3"/>
        <v>38724</v>
      </c>
    </row>
    <row r="33" spans="5:16" x14ac:dyDescent="0.25">
      <c r="E33" s="159" t="s">
        <v>46</v>
      </c>
      <c r="F33" s="159"/>
      <c r="G33" s="159" t="s">
        <v>48</v>
      </c>
      <c r="H33" s="159"/>
      <c r="I33" s="159" t="s">
        <v>49</v>
      </c>
      <c r="J33" s="159"/>
      <c r="K33" s="159" t="s">
        <v>50</v>
      </c>
      <c r="L33" s="159"/>
      <c r="M33" s="159" t="s">
        <v>51</v>
      </c>
      <c r="N33" s="159"/>
      <c r="O33" s="159" t="s">
        <v>52</v>
      </c>
      <c r="P33" s="159"/>
    </row>
    <row r="34" spans="5:16" x14ac:dyDescent="0.25">
      <c r="E34" s="7" t="s">
        <v>24</v>
      </c>
      <c r="F34" s="7" t="s">
        <v>25</v>
      </c>
      <c r="G34" s="7" t="s">
        <v>24</v>
      </c>
      <c r="H34" s="7" t="s">
        <v>25</v>
      </c>
      <c r="I34" s="7" t="s">
        <v>24</v>
      </c>
      <c r="J34" s="7" t="s">
        <v>25</v>
      </c>
      <c r="K34" s="7" t="s">
        <v>24</v>
      </c>
      <c r="L34" s="7" t="s">
        <v>25</v>
      </c>
      <c r="M34" s="7" t="s">
        <v>24</v>
      </c>
      <c r="N34" s="7" t="s">
        <v>25</v>
      </c>
      <c r="O34" s="7" t="s">
        <v>24</v>
      </c>
      <c r="P34" s="7" t="s">
        <v>25</v>
      </c>
    </row>
    <row r="35" spans="5:16" x14ac:dyDescent="0.25">
      <c r="E35" s="93">
        <f>LLANTAS!E35</f>
        <v>0</v>
      </c>
      <c r="F35" s="93">
        <f>LLANTAS!F35</f>
        <v>19800</v>
      </c>
      <c r="G35" s="78">
        <f>'SIST ELECT'!G35</f>
        <v>0</v>
      </c>
      <c r="H35" s="78">
        <f>'SIST ELECT'!H35</f>
        <v>1700</v>
      </c>
      <c r="I35" s="78">
        <f>E10</f>
        <v>0</v>
      </c>
      <c r="J35" s="78">
        <f>F10</f>
        <v>1900</v>
      </c>
      <c r="K35" s="78"/>
      <c r="L35" s="78"/>
      <c r="M35" s="78"/>
      <c r="N35" s="78"/>
      <c r="O35" s="78"/>
      <c r="P35" s="79"/>
    </row>
    <row r="36" spans="5:16" x14ac:dyDescent="0.25">
      <c r="E36" s="66">
        <f>LLANTAS!E36</f>
        <v>0</v>
      </c>
      <c r="F36" s="66">
        <f>LLANTAS!F36</f>
        <v>18600</v>
      </c>
      <c r="G36" s="20">
        <f>'SIST ELECT'!G36</f>
        <v>0</v>
      </c>
      <c r="H36" s="20">
        <f>'SIST ELECT'!H36</f>
        <v>5400</v>
      </c>
      <c r="I36" s="87">
        <f t="shared" ref="I36:I41" si="4">E12</f>
        <v>0</v>
      </c>
      <c r="J36" s="87">
        <f t="shared" ref="J36:J41" si="5">F12</f>
        <v>2050</v>
      </c>
      <c r="K36" s="20"/>
      <c r="L36" s="20"/>
      <c r="M36" s="20"/>
      <c r="N36" s="20"/>
      <c r="O36" s="20"/>
      <c r="P36" s="80"/>
    </row>
    <row r="37" spans="5:16" x14ac:dyDescent="0.25">
      <c r="E37" s="66">
        <f>LLANTAS!E37</f>
        <v>0</v>
      </c>
      <c r="F37" s="66">
        <f>LLANTAS!F37</f>
        <v>11600</v>
      </c>
      <c r="G37" s="20">
        <f>'SIST ELECT'!G37</f>
        <v>0</v>
      </c>
      <c r="H37" s="20">
        <f>'SIST ELECT'!H37</f>
        <v>0</v>
      </c>
      <c r="I37" s="87">
        <f t="shared" si="4"/>
        <v>0</v>
      </c>
      <c r="J37" s="87">
        <f t="shared" si="5"/>
        <v>2050</v>
      </c>
      <c r="K37" s="20"/>
      <c r="L37" s="20"/>
      <c r="M37" s="20"/>
      <c r="N37" s="20"/>
      <c r="O37" s="20"/>
      <c r="P37" s="80"/>
    </row>
    <row r="38" spans="5:16" x14ac:dyDescent="0.25">
      <c r="E38" s="66">
        <f>LLANTAS!E38</f>
        <v>0</v>
      </c>
      <c r="F38" s="66">
        <f>LLANTAS!F38</f>
        <v>11600</v>
      </c>
      <c r="G38" s="20">
        <f>'SIST ELECT'!G38</f>
        <v>0</v>
      </c>
      <c r="H38" s="20">
        <f>'SIST ELECT'!H38</f>
        <v>0</v>
      </c>
      <c r="I38" s="87">
        <f t="shared" si="4"/>
        <v>0</v>
      </c>
      <c r="J38" s="87">
        <f t="shared" si="5"/>
        <v>5500</v>
      </c>
      <c r="K38" s="20"/>
      <c r="L38" s="20"/>
      <c r="M38" s="20"/>
      <c r="N38" s="20"/>
      <c r="O38" s="20"/>
      <c r="P38" s="80"/>
    </row>
    <row r="39" spans="5:16" x14ac:dyDescent="0.25">
      <c r="E39" s="66">
        <f>LLANTAS!E39</f>
        <v>0</v>
      </c>
      <c r="F39" s="66">
        <f>LLANTAS!F39</f>
        <v>13200</v>
      </c>
      <c r="G39" s="20">
        <f>'SIST ELECT'!G39</f>
        <v>0</v>
      </c>
      <c r="H39" s="20">
        <f>'SIST ELECT'!H39</f>
        <v>1700</v>
      </c>
      <c r="I39" s="87">
        <f t="shared" si="4"/>
        <v>0</v>
      </c>
      <c r="J39" s="87">
        <f t="shared" si="5"/>
        <v>4100</v>
      </c>
      <c r="K39" s="20"/>
      <c r="L39" s="20"/>
      <c r="M39" s="20"/>
      <c r="N39" s="20"/>
      <c r="O39" s="20"/>
      <c r="P39" s="80"/>
    </row>
    <row r="40" spans="5:16" x14ac:dyDescent="0.25">
      <c r="E40" s="66">
        <f>LLANTAS!E40</f>
        <v>0</v>
      </c>
      <c r="F40" s="66">
        <f>LLANTAS!F40</f>
        <v>19200</v>
      </c>
      <c r="G40" s="20">
        <f>'SIST ELECT'!G40</f>
        <v>0</v>
      </c>
      <c r="H40" s="20">
        <f>'SIST ELECT'!H40</f>
        <v>0</v>
      </c>
      <c r="I40" s="87">
        <f t="shared" si="4"/>
        <v>0</v>
      </c>
      <c r="J40" s="87">
        <f t="shared" si="5"/>
        <v>6100</v>
      </c>
      <c r="K40" s="20"/>
      <c r="L40" s="20"/>
      <c r="M40" s="20"/>
      <c r="N40" s="20"/>
      <c r="O40" s="20"/>
      <c r="P40" s="80"/>
    </row>
    <row r="41" spans="5:16" x14ac:dyDescent="0.25">
      <c r="E41" s="66">
        <f>LLANTAS!E41</f>
        <v>0</v>
      </c>
      <c r="F41" s="66">
        <f>LLANTAS!F41</f>
        <v>13000</v>
      </c>
      <c r="G41" s="20">
        <f>'SIST ELECT'!G41</f>
        <v>0</v>
      </c>
      <c r="H41" s="20">
        <f>'SIST ELECT'!H41</f>
        <v>1700</v>
      </c>
      <c r="I41" s="87">
        <f t="shared" si="4"/>
        <v>0</v>
      </c>
      <c r="J41" s="87">
        <f t="shared" si="5"/>
        <v>4100</v>
      </c>
      <c r="K41" s="20"/>
      <c r="L41" s="20"/>
      <c r="M41" s="20"/>
      <c r="N41" s="20"/>
      <c r="O41" s="20"/>
      <c r="P41" s="80"/>
    </row>
    <row r="42" spans="5:16" x14ac:dyDescent="0.25">
      <c r="E42" s="66">
        <f>LLANTAS!E42</f>
        <v>0</v>
      </c>
      <c r="F42" s="66">
        <f>LLANTAS!F42</f>
        <v>10000</v>
      </c>
      <c r="G42" s="20">
        <f>'SIST ELECT'!G42</f>
        <v>0</v>
      </c>
      <c r="H42" s="20">
        <f>'SIST ELECT'!H42</f>
        <v>3400</v>
      </c>
      <c r="I42" s="87">
        <f t="shared" ref="I42:J44" si="6">E19</f>
        <v>0</v>
      </c>
      <c r="J42" s="87">
        <f t="shared" si="6"/>
        <v>3316</v>
      </c>
      <c r="K42" s="20"/>
      <c r="L42" s="20"/>
      <c r="M42" s="20"/>
      <c r="N42" s="20"/>
      <c r="O42" s="20"/>
      <c r="P42" s="80"/>
    </row>
    <row r="43" spans="5:16" x14ac:dyDescent="0.25">
      <c r="E43" s="66">
        <f>LLANTAS!E43</f>
        <v>0</v>
      </c>
      <c r="F43" s="66">
        <f>LLANTAS!F43</f>
        <v>11600</v>
      </c>
      <c r="G43" s="20">
        <f>'SIST ELECT'!G43</f>
        <v>0</v>
      </c>
      <c r="H43" s="20">
        <f>'SIST ELECT'!H43</f>
        <v>0</v>
      </c>
      <c r="I43" s="87">
        <f t="shared" si="6"/>
        <v>0</v>
      </c>
      <c r="J43" s="87">
        <f t="shared" si="6"/>
        <v>0</v>
      </c>
      <c r="K43" s="20"/>
      <c r="L43" s="20"/>
      <c r="M43" s="20"/>
      <c r="N43" s="20"/>
      <c r="O43" s="20"/>
      <c r="P43" s="80"/>
    </row>
    <row r="44" spans="5:16" x14ac:dyDescent="0.25">
      <c r="E44" s="66">
        <f>LLANTAS!E44</f>
        <v>0</v>
      </c>
      <c r="F44" s="66">
        <f>LLANTAS!F44</f>
        <v>11300</v>
      </c>
      <c r="G44" s="20">
        <f>'SIST ELECT'!G44</f>
        <v>0</v>
      </c>
      <c r="H44" s="20">
        <f>'SIST ELECT'!H44</f>
        <v>2000</v>
      </c>
      <c r="I44" s="87">
        <f t="shared" si="6"/>
        <v>0</v>
      </c>
      <c r="J44" s="87">
        <f t="shared" si="6"/>
        <v>5300</v>
      </c>
      <c r="K44" s="20"/>
      <c r="L44" s="20"/>
      <c r="M44" s="20"/>
      <c r="N44" s="20"/>
      <c r="O44" s="20"/>
      <c r="P44" s="80"/>
    </row>
    <row r="45" spans="5:16" x14ac:dyDescent="0.25">
      <c r="E45" s="66">
        <f>LLANTAS!E45</f>
        <v>0</v>
      </c>
      <c r="F45" s="66">
        <f>LLANTAS!F45</f>
        <v>11500</v>
      </c>
      <c r="G45" s="20">
        <f>'SIST ELECT'!G45</f>
        <v>0</v>
      </c>
      <c r="H45" s="20">
        <f>'SIST ELECT'!H45</f>
        <v>1700</v>
      </c>
      <c r="I45" s="87">
        <f>E23</f>
        <v>0</v>
      </c>
      <c r="J45" s="87">
        <f>F23</f>
        <v>3200</v>
      </c>
      <c r="K45" s="20"/>
      <c r="L45" s="20"/>
      <c r="M45" s="20"/>
      <c r="N45" s="20"/>
      <c r="O45" s="20"/>
      <c r="P45" s="80"/>
    </row>
    <row r="46" spans="5:16" x14ac:dyDescent="0.25">
      <c r="E46" s="66">
        <f>LLANTAS!E46</f>
        <v>0</v>
      </c>
      <c r="F46" s="66">
        <f>LLANTAS!F46</f>
        <v>11000</v>
      </c>
      <c r="G46" s="20">
        <f>'SIST ELECT'!G46</f>
        <v>0</v>
      </c>
      <c r="H46" s="20">
        <f>'SIST ELECT'!H46</f>
        <v>0</v>
      </c>
      <c r="I46" s="87">
        <f>E27</f>
        <v>0</v>
      </c>
      <c r="J46" s="87">
        <f>F27</f>
        <v>2100</v>
      </c>
      <c r="K46" s="20"/>
      <c r="L46" s="20"/>
      <c r="M46" s="20"/>
      <c r="N46" s="20"/>
      <c r="O46" s="20"/>
      <c r="P46" s="80"/>
    </row>
  </sheetData>
  <sheetProtection selectLockedCells="1" selectUnlockedCells="1"/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AG29"/>
  <sheetViews>
    <sheetView zoomScale="75" zoomScaleNormal="75" workbookViewId="0">
      <selection activeCell="G11" sqref="G11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12" customWidth="1"/>
    <col min="8" max="8" width="8" customWidth="1"/>
    <col min="9" max="9" width="11.109375" customWidth="1"/>
    <col min="10" max="10" width="8" customWidth="1"/>
    <col min="11" max="11" width="10.88671875" customWidth="1"/>
    <col min="12" max="12" width="8.44140625" customWidth="1"/>
    <col min="13" max="13" width="10.6640625" customWidth="1"/>
    <col min="14" max="14" width="8.44140625" customWidth="1"/>
    <col min="15" max="15" width="11" customWidth="1"/>
    <col min="16" max="16" width="8.88671875" customWidth="1"/>
    <col min="17" max="17" width="10.5546875" customWidth="1"/>
    <col min="18" max="18" width="8.44140625" customWidth="1"/>
    <col min="19" max="19" width="10.6640625" customWidth="1"/>
    <col min="20" max="20" width="8" customWidth="1"/>
    <col min="21" max="21" width="10.6640625" customWidth="1"/>
    <col min="22" max="22" width="8" customWidth="1"/>
    <col min="23" max="23" width="10.6640625" customWidth="1"/>
    <col min="24" max="24" width="8" customWidth="1"/>
    <col min="25" max="25" width="10.6640625" customWidth="1"/>
    <col min="26" max="26" width="8" customWidth="1"/>
    <col min="27" max="27" width="11" customWidth="1"/>
    <col min="28" max="28" width="8" customWidth="1"/>
    <col min="29" max="29" width="10.5546875" customWidth="1"/>
    <col min="30" max="30" width="8" customWidth="1"/>
    <col min="31" max="31" width="10.88671875" customWidth="1"/>
    <col min="32" max="32" width="11" customWidth="1"/>
  </cols>
  <sheetData>
    <row r="7" spans="2:32" x14ac:dyDescent="0.25">
      <c r="E7" s="166" t="s">
        <v>90</v>
      </c>
      <c r="F7" s="166"/>
      <c r="G7" s="159" t="s">
        <v>1</v>
      </c>
      <c r="H7" s="159"/>
      <c r="I7" s="159" t="s">
        <v>2</v>
      </c>
      <c r="J7" s="159"/>
      <c r="K7" s="159" t="s">
        <v>3</v>
      </c>
      <c r="L7" s="159"/>
      <c r="M7" s="159" t="s">
        <v>4</v>
      </c>
      <c r="N7" s="159"/>
      <c r="O7" s="159" t="s">
        <v>5</v>
      </c>
      <c r="P7" s="159"/>
      <c r="Q7" s="159" t="s">
        <v>6</v>
      </c>
      <c r="R7" s="159"/>
      <c r="S7" s="159" t="s">
        <v>7</v>
      </c>
      <c r="T7" s="159"/>
      <c r="U7" s="159" t="s">
        <v>8</v>
      </c>
      <c r="V7" s="159"/>
      <c r="W7" s="159" t="s">
        <v>9</v>
      </c>
      <c r="X7" s="159"/>
      <c r="Y7" s="159" t="s">
        <v>10</v>
      </c>
      <c r="Z7" s="159"/>
      <c r="AA7" s="159" t="s">
        <v>11</v>
      </c>
      <c r="AB7" s="159"/>
      <c r="AC7" s="159" t="s">
        <v>12</v>
      </c>
      <c r="AD7" s="159"/>
      <c r="AE7" s="159" t="s">
        <v>13</v>
      </c>
      <c r="AF7" s="159"/>
    </row>
    <row r="8" spans="2:32" x14ac:dyDescent="0.25">
      <c r="B8" s="2" t="s">
        <v>14</v>
      </c>
      <c r="C8" s="3" t="s">
        <v>15</v>
      </c>
      <c r="D8" s="3" t="s">
        <v>16</v>
      </c>
      <c r="E8" s="160" t="s">
        <v>91</v>
      </c>
      <c r="F8" s="16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107" t="s">
        <v>26</v>
      </c>
      <c r="H9" s="12" t="s">
        <v>27</v>
      </c>
      <c r="I9" s="107" t="s">
        <v>26</v>
      </c>
      <c r="J9" s="12" t="s">
        <v>27</v>
      </c>
      <c r="K9" s="11" t="s">
        <v>26</v>
      </c>
      <c r="L9" s="12" t="s">
        <v>27</v>
      </c>
      <c r="M9" s="11" t="s">
        <v>26</v>
      </c>
      <c r="N9" s="12" t="s">
        <v>27</v>
      </c>
      <c r="O9" s="11" t="s">
        <v>26</v>
      </c>
      <c r="P9" s="12" t="s">
        <v>27</v>
      </c>
      <c r="Q9" s="11" t="s">
        <v>26</v>
      </c>
      <c r="R9" s="12" t="s">
        <v>27</v>
      </c>
      <c r="S9" s="11" t="s">
        <v>26</v>
      </c>
      <c r="T9" s="12" t="s">
        <v>27</v>
      </c>
      <c r="U9" s="11" t="s">
        <v>26</v>
      </c>
      <c r="V9" s="12" t="s">
        <v>27</v>
      </c>
      <c r="W9" s="11" t="s">
        <v>26</v>
      </c>
      <c r="X9" s="12" t="s">
        <v>27</v>
      </c>
      <c r="Y9" s="11" t="s">
        <v>26</v>
      </c>
      <c r="Z9" s="12" t="s">
        <v>27</v>
      </c>
      <c r="AA9" s="11" t="s">
        <v>26</v>
      </c>
      <c r="AB9" s="12" t="s">
        <v>27</v>
      </c>
      <c r="AC9" s="11" t="s">
        <v>26</v>
      </c>
      <c r="AD9" s="12" t="s">
        <v>27</v>
      </c>
      <c r="AE9" s="11" t="s">
        <v>26</v>
      </c>
      <c r="AF9" s="12" t="s">
        <v>27</v>
      </c>
    </row>
    <row r="10" spans="2:32" x14ac:dyDescent="0.25">
      <c r="B10" s="108" t="str">
        <f>'SERV. PREVENTIVOS'!B10</f>
        <v>B-9</v>
      </c>
      <c r="C10" s="14">
        <f>'SERV. PREVENTIVOS'!C10</f>
        <v>46368</v>
      </c>
      <c r="D10" s="15">
        <f>'SERV. PREVENTIVOS'!D10</f>
        <v>3864</v>
      </c>
      <c r="E10" s="62">
        <v>24</v>
      </c>
      <c r="F10" s="109">
        <f t="shared" ref="F10:F28" si="0">AE10</f>
        <v>2400</v>
      </c>
      <c r="G10" s="87">
        <v>200</v>
      </c>
      <c r="H10" s="78"/>
      <c r="I10" s="87">
        <v>200</v>
      </c>
      <c r="J10" s="78"/>
      <c r="K10" s="87">
        <v>200</v>
      </c>
      <c r="L10" s="78"/>
      <c r="M10" s="87">
        <v>200</v>
      </c>
      <c r="N10" s="78"/>
      <c r="O10" s="87">
        <v>200</v>
      </c>
      <c r="P10" s="78"/>
      <c r="Q10" s="87">
        <v>200</v>
      </c>
      <c r="R10" s="78"/>
      <c r="S10" s="87">
        <v>200</v>
      </c>
      <c r="T10" s="78"/>
      <c r="U10" s="87">
        <v>200</v>
      </c>
      <c r="V10" s="78"/>
      <c r="W10" s="87">
        <v>200</v>
      </c>
      <c r="X10" s="78"/>
      <c r="Y10" s="87">
        <v>200</v>
      </c>
      <c r="Z10" s="78"/>
      <c r="AA10" s="87">
        <v>200</v>
      </c>
      <c r="AB10" s="78"/>
      <c r="AC10" s="87">
        <v>200</v>
      </c>
      <c r="AD10" s="78"/>
      <c r="AE10" s="79">
        <f t="shared" ref="AE10:AE28" si="1">SUM(G10+I10+K10+M10+O10+Q10+S10+U10+W10+Y10+AA10+AC10)</f>
        <v>2400</v>
      </c>
      <c r="AF10" s="79">
        <f t="shared" ref="AF10:AF21" si="2">SUM(H10+J10+L10+N10+P10+R10+T10+V10+X10+Z10+AB10+AD10)</f>
        <v>0</v>
      </c>
    </row>
    <row r="11" spans="2:32" x14ac:dyDescent="0.25">
      <c r="B11" s="108" t="str">
        <f>'SERV. PREVENTIVOS'!B11</f>
        <v>B-65</v>
      </c>
      <c r="C11" s="14">
        <f>'SERV. PREVENTIVOS'!C11</f>
        <v>36612</v>
      </c>
      <c r="D11" s="15">
        <f>'SERV. PREVENTIVOS'!D11</f>
        <v>3051</v>
      </c>
      <c r="E11" s="65">
        <v>24</v>
      </c>
      <c r="F11" s="109">
        <f t="shared" si="0"/>
        <v>2400</v>
      </c>
      <c r="G11" s="87">
        <v>200</v>
      </c>
      <c r="H11" s="87"/>
      <c r="I11" s="87">
        <v>200</v>
      </c>
      <c r="J11" s="87"/>
      <c r="K11" s="87">
        <v>200</v>
      </c>
      <c r="L11" s="87"/>
      <c r="M11" s="87">
        <v>200</v>
      </c>
      <c r="N11" s="87"/>
      <c r="O11" s="87">
        <v>200</v>
      </c>
      <c r="P11" s="87"/>
      <c r="Q11" s="87">
        <v>200</v>
      </c>
      <c r="R11" s="87"/>
      <c r="S11" s="87">
        <v>200</v>
      </c>
      <c r="T11" s="87"/>
      <c r="U11" s="87">
        <v>200</v>
      </c>
      <c r="V11" s="87"/>
      <c r="W11" s="87">
        <v>200</v>
      </c>
      <c r="X11" s="87"/>
      <c r="Y11" s="87">
        <v>200</v>
      </c>
      <c r="Z11" s="87"/>
      <c r="AA11" s="87">
        <v>200</v>
      </c>
      <c r="AB11" s="87"/>
      <c r="AC11" s="87">
        <v>200</v>
      </c>
      <c r="AD11" s="87"/>
      <c r="AE11" s="79">
        <f t="shared" si="1"/>
        <v>2400</v>
      </c>
      <c r="AF11" s="79">
        <f t="shared" si="2"/>
        <v>0</v>
      </c>
    </row>
    <row r="12" spans="2:32" x14ac:dyDescent="0.25">
      <c r="B12" s="108" t="str">
        <f>'SERV. PREVENTIVOS'!B12</f>
        <v>B-357</v>
      </c>
      <c r="C12" s="14">
        <f>'SERV. PREVENTIVOS'!C12</f>
        <v>37440</v>
      </c>
      <c r="D12" s="15">
        <f>'SERV. PREVENTIVOS'!D12</f>
        <v>3120</v>
      </c>
      <c r="E12" s="66">
        <v>24</v>
      </c>
      <c r="F12" s="109">
        <f t="shared" si="0"/>
        <v>2400</v>
      </c>
      <c r="G12" s="87">
        <v>200</v>
      </c>
      <c r="H12" s="20"/>
      <c r="I12" s="87">
        <v>200</v>
      </c>
      <c r="J12" s="20"/>
      <c r="K12" s="87">
        <v>200</v>
      </c>
      <c r="L12" s="20"/>
      <c r="M12" s="87">
        <v>200</v>
      </c>
      <c r="N12" s="20"/>
      <c r="O12" s="87">
        <v>200</v>
      </c>
      <c r="P12" s="20"/>
      <c r="Q12" s="87">
        <v>200</v>
      </c>
      <c r="R12" s="20"/>
      <c r="S12" s="87">
        <v>200</v>
      </c>
      <c r="T12" s="20"/>
      <c r="U12" s="87">
        <v>200</v>
      </c>
      <c r="V12" s="20"/>
      <c r="W12" s="87">
        <v>200</v>
      </c>
      <c r="X12" s="20"/>
      <c r="Y12" s="87">
        <v>200</v>
      </c>
      <c r="Z12" s="20"/>
      <c r="AA12" s="87">
        <v>200</v>
      </c>
      <c r="AB12" s="20"/>
      <c r="AC12" s="87">
        <v>200</v>
      </c>
      <c r="AD12" s="20"/>
      <c r="AE12" s="79">
        <f t="shared" si="1"/>
        <v>2400</v>
      </c>
      <c r="AF12" s="80">
        <f t="shared" si="2"/>
        <v>0</v>
      </c>
    </row>
    <row r="13" spans="2:32" x14ac:dyDescent="0.25">
      <c r="B13" s="108" t="str">
        <f>'SERV. PREVENTIVOS'!B13</f>
        <v>B-7</v>
      </c>
      <c r="C13" s="14">
        <f>'SERV. PREVENTIVOS'!C13</f>
        <v>73116</v>
      </c>
      <c r="D13" s="15">
        <f>'SERV. PREVENTIVOS'!D13</f>
        <v>6093</v>
      </c>
      <c r="E13" s="65">
        <v>24</v>
      </c>
      <c r="F13" s="109">
        <f t="shared" si="0"/>
        <v>2400</v>
      </c>
      <c r="G13" s="87">
        <v>200</v>
      </c>
      <c r="H13" s="20"/>
      <c r="I13" s="87">
        <v>200</v>
      </c>
      <c r="J13" s="20"/>
      <c r="K13" s="87">
        <v>200</v>
      </c>
      <c r="L13" s="20"/>
      <c r="M13" s="87">
        <v>200</v>
      </c>
      <c r="N13" s="20"/>
      <c r="O13" s="87">
        <v>200</v>
      </c>
      <c r="P13" s="20"/>
      <c r="Q13" s="87">
        <v>200</v>
      </c>
      <c r="R13" s="20"/>
      <c r="S13" s="87">
        <v>200</v>
      </c>
      <c r="T13" s="20"/>
      <c r="U13" s="87">
        <v>200</v>
      </c>
      <c r="V13" s="20"/>
      <c r="W13" s="87">
        <v>200</v>
      </c>
      <c r="X13" s="20"/>
      <c r="Y13" s="87">
        <v>200</v>
      </c>
      <c r="Z13" s="20"/>
      <c r="AA13" s="87">
        <v>200</v>
      </c>
      <c r="AB13" s="20"/>
      <c r="AC13" s="87">
        <v>200</v>
      </c>
      <c r="AD13" s="20"/>
      <c r="AE13" s="79">
        <f t="shared" si="1"/>
        <v>2400</v>
      </c>
      <c r="AF13" s="80">
        <f t="shared" si="2"/>
        <v>0</v>
      </c>
    </row>
    <row r="14" spans="2:32" x14ac:dyDescent="0.25">
      <c r="B14" s="108" t="str">
        <f>'SERV. PREVENTIVOS'!B14</f>
        <v>B-15</v>
      </c>
      <c r="C14" s="14">
        <f>'SERV. PREVENTIVOS'!C14</f>
        <v>59616</v>
      </c>
      <c r="D14" s="15">
        <f>'SERV. PREVENTIVOS'!D14</f>
        <v>4968</v>
      </c>
      <c r="E14" s="66">
        <v>24</v>
      </c>
      <c r="F14" s="109">
        <f t="shared" si="0"/>
        <v>2400</v>
      </c>
      <c r="G14" s="87">
        <v>200</v>
      </c>
      <c r="H14" s="20"/>
      <c r="I14" s="87">
        <v>200</v>
      </c>
      <c r="J14" s="20"/>
      <c r="K14" s="87">
        <v>200</v>
      </c>
      <c r="L14" s="20"/>
      <c r="M14" s="87">
        <v>200</v>
      </c>
      <c r="N14" s="20"/>
      <c r="O14" s="87">
        <v>200</v>
      </c>
      <c r="P14" s="20"/>
      <c r="Q14" s="87">
        <v>200</v>
      </c>
      <c r="R14" s="20"/>
      <c r="S14" s="87">
        <v>200</v>
      </c>
      <c r="T14" s="20"/>
      <c r="U14" s="87">
        <v>200</v>
      </c>
      <c r="V14" s="20"/>
      <c r="W14" s="87">
        <v>200</v>
      </c>
      <c r="X14" s="20"/>
      <c r="Y14" s="87">
        <v>200</v>
      </c>
      <c r="Z14" s="20"/>
      <c r="AA14" s="87">
        <v>200</v>
      </c>
      <c r="AB14" s="20"/>
      <c r="AC14" s="87">
        <v>200</v>
      </c>
      <c r="AD14" s="20"/>
      <c r="AE14" s="79">
        <f t="shared" si="1"/>
        <v>2400</v>
      </c>
      <c r="AF14" s="80">
        <f t="shared" si="2"/>
        <v>0</v>
      </c>
    </row>
    <row r="15" spans="2:32" x14ac:dyDescent="0.25">
      <c r="B15" s="108" t="str">
        <f>'SERV. PREVENTIVOS'!B15</f>
        <v>B-541</v>
      </c>
      <c r="C15" s="14">
        <f>'SERV. PREVENTIVOS'!C15</f>
        <v>34608</v>
      </c>
      <c r="D15" s="15">
        <f>'SERV. PREVENTIVOS'!D15</f>
        <v>2884</v>
      </c>
      <c r="E15" s="65">
        <v>24</v>
      </c>
      <c r="F15" s="109">
        <f t="shared" si="0"/>
        <v>2400</v>
      </c>
      <c r="G15" s="87">
        <v>200</v>
      </c>
      <c r="H15" s="20"/>
      <c r="I15" s="87">
        <v>200</v>
      </c>
      <c r="J15" s="20"/>
      <c r="K15" s="87">
        <v>200</v>
      </c>
      <c r="L15" s="20"/>
      <c r="M15" s="87">
        <v>200</v>
      </c>
      <c r="N15" s="20"/>
      <c r="O15" s="87">
        <v>200</v>
      </c>
      <c r="P15" s="20"/>
      <c r="Q15" s="87">
        <v>200</v>
      </c>
      <c r="R15" s="20"/>
      <c r="S15" s="87">
        <v>200</v>
      </c>
      <c r="T15" s="20"/>
      <c r="U15" s="87">
        <v>200</v>
      </c>
      <c r="V15" s="20"/>
      <c r="W15" s="87">
        <v>200</v>
      </c>
      <c r="X15" s="20"/>
      <c r="Y15" s="87">
        <v>200</v>
      </c>
      <c r="Z15" s="20"/>
      <c r="AA15" s="87">
        <v>200</v>
      </c>
      <c r="AB15" s="20"/>
      <c r="AC15" s="87">
        <v>200</v>
      </c>
      <c r="AD15" s="20"/>
      <c r="AE15" s="79">
        <f t="shared" si="1"/>
        <v>2400</v>
      </c>
      <c r="AF15" s="80">
        <f t="shared" si="2"/>
        <v>0</v>
      </c>
    </row>
    <row r="16" spans="2:32" x14ac:dyDescent="0.25">
      <c r="B16" s="108" t="str">
        <f>'SERV. PREVENTIVOS'!B16</f>
        <v>B-479</v>
      </c>
      <c r="C16" s="14">
        <f>'SERV. PREVENTIVOS'!C16</f>
        <v>33144</v>
      </c>
      <c r="D16" s="15">
        <f>'SERV. PREVENTIVOS'!D16</f>
        <v>2762</v>
      </c>
      <c r="E16" s="66">
        <v>24</v>
      </c>
      <c r="F16" s="109">
        <f t="shared" si="0"/>
        <v>2400</v>
      </c>
      <c r="G16" s="87">
        <v>200</v>
      </c>
      <c r="H16" s="20"/>
      <c r="I16" s="87">
        <v>200</v>
      </c>
      <c r="J16" s="20"/>
      <c r="K16" s="87">
        <v>200</v>
      </c>
      <c r="L16" s="20"/>
      <c r="M16" s="87">
        <v>200</v>
      </c>
      <c r="N16" s="20"/>
      <c r="O16" s="87">
        <v>200</v>
      </c>
      <c r="P16" s="20"/>
      <c r="Q16" s="87">
        <v>200</v>
      </c>
      <c r="R16" s="20"/>
      <c r="S16" s="87">
        <v>200</v>
      </c>
      <c r="T16" s="20"/>
      <c r="U16" s="87">
        <v>200</v>
      </c>
      <c r="V16" s="20"/>
      <c r="W16" s="87">
        <v>200</v>
      </c>
      <c r="X16" s="20"/>
      <c r="Y16" s="87">
        <v>200</v>
      </c>
      <c r="Z16" s="20"/>
      <c r="AA16" s="87">
        <v>200</v>
      </c>
      <c r="AB16" s="20"/>
      <c r="AC16" s="87">
        <v>200</v>
      </c>
      <c r="AD16" s="20"/>
      <c r="AE16" s="79">
        <f t="shared" si="1"/>
        <v>2400</v>
      </c>
      <c r="AF16" s="80">
        <f t="shared" si="2"/>
        <v>0</v>
      </c>
    </row>
    <row r="17" spans="2:33" x14ac:dyDescent="0.25">
      <c r="B17" s="108" t="str">
        <f>'SERV. PREVENTIVOS'!B17</f>
        <v>B-382</v>
      </c>
      <c r="C17" s="14">
        <f>'SERV. PREVENTIVOS'!C17</f>
        <v>34572</v>
      </c>
      <c r="D17" s="15">
        <f>'SERV. PREVENTIVOS'!D17</f>
        <v>2881</v>
      </c>
      <c r="E17" s="65">
        <v>24</v>
      </c>
      <c r="F17" s="109">
        <f t="shared" si="0"/>
        <v>2400</v>
      </c>
      <c r="G17" s="87">
        <v>200</v>
      </c>
      <c r="H17" s="20"/>
      <c r="I17" s="87">
        <v>200</v>
      </c>
      <c r="J17" s="20"/>
      <c r="K17" s="87">
        <v>200</v>
      </c>
      <c r="L17" s="20"/>
      <c r="M17" s="87">
        <v>200</v>
      </c>
      <c r="N17" s="20"/>
      <c r="O17" s="87">
        <v>200</v>
      </c>
      <c r="P17" s="20"/>
      <c r="Q17" s="87">
        <v>200</v>
      </c>
      <c r="R17" s="20"/>
      <c r="S17" s="87">
        <v>200</v>
      </c>
      <c r="T17" s="20"/>
      <c r="U17" s="87">
        <v>200</v>
      </c>
      <c r="V17" s="20"/>
      <c r="W17" s="87">
        <v>200</v>
      </c>
      <c r="X17" s="20"/>
      <c r="Y17" s="87">
        <v>200</v>
      </c>
      <c r="Z17" s="20"/>
      <c r="AA17" s="87">
        <v>200</v>
      </c>
      <c r="AB17" s="20"/>
      <c r="AC17" s="87">
        <v>200</v>
      </c>
      <c r="AD17" s="20"/>
      <c r="AE17" s="79">
        <f t="shared" si="1"/>
        <v>2400</v>
      </c>
      <c r="AF17" s="80">
        <f t="shared" si="2"/>
        <v>0</v>
      </c>
    </row>
    <row r="18" spans="2:33" x14ac:dyDescent="0.25">
      <c r="B18" s="108" t="str">
        <f>'SERV. PREVENTIVOS'!B18</f>
        <v>A-37</v>
      </c>
      <c r="C18" s="14">
        <f>'SERV. PREVENTIVOS'!C18</f>
        <v>30120</v>
      </c>
      <c r="D18" s="15">
        <f>'SERV. PREVENTIVOS'!D18</f>
        <v>2510</v>
      </c>
      <c r="E18" s="65">
        <v>24</v>
      </c>
      <c r="F18" s="109">
        <f t="shared" si="0"/>
        <v>2400</v>
      </c>
      <c r="G18" s="87">
        <v>200</v>
      </c>
      <c r="H18" s="20"/>
      <c r="I18" s="87">
        <v>200</v>
      </c>
      <c r="J18" s="20"/>
      <c r="K18" s="87">
        <v>200</v>
      </c>
      <c r="L18" s="20"/>
      <c r="M18" s="87">
        <v>200</v>
      </c>
      <c r="N18" s="20"/>
      <c r="O18" s="87">
        <v>200</v>
      </c>
      <c r="P18" s="20"/>
      <c r="Q18" s="87">
        <v>200</v>
      </c>
      <c r="R18" s="20"/>
      <c r="S18" s="87">
        <v>200</v>
      </c>
      <c r="T18" s="20"/>
      <c r="U18" s="87">
        <v>200</v>
      </c>
      <c r="V18" s="20"/>
      <c r="W18" s="87">
        <v>200</v>
      </c>
      <c r="X18" s="20"/>
      <c r="Y18" s="87">
        <v>200</v>
      </c>
      <c r="Z18" s="20"/>
      <c r="AA18" s="87">
        <v>200</v>
      </c>
      <c r="AB18" s="20"/>
      <c r="AC18" s="87">
        <v>200</v>
      </c>
      <c r="AD18" s="20"/>
      <c r="AE18" s="79">
        <f t="shared" si="1"/>
        <v>2400</v>
      </c>
      <c r="AF18" s="80">
        <f t="shared" si="2"/>
        <v>0</v>
      </c>
    </row>
    <row r="19" spans="2:33" x14ac:dyDescent="0.25">
      <c r="B19" s="108" t="str">
        <f>'SERV. PREVENTIVOS'!B19</f>
        <v>Q-67</v>
      </c>
      <c r="C19" s="14">
        <f>'SERV. PREVENTIVOS'!C19</f>
        <v>35280</v>
      </c>
      <c r="D19" s="15">
        <f>'SERV. PREVENTIVOS'!D19</f>
        <v>2940</v>
      </c>
      <c r="E19" s="66">
        <v>24</v>
      </c>
      <c r="F19" s="109">
        <f t="shared" si="0"/>
        <v>2400</v>
      </c>
      <c r="G19" s="87">
        <v>200</v>
      </c>
      <c r="H19" s="20"/>
      <c r="I19" s="87">
        <v>200</v>
      </c>
      <c r="J19" s="20"/>
      <c r="K19" s="87">
        <v>200</v>
      </c>
      <c r="L19" s="20"/>
      <c r="M19" s="87">
        <v>200</v>
      </c>
      <c r="N19" s="20"/>
      <c r="O19" s="87">
        <v>200</v>
      </c>
      <c r="P19" s="20"/>
      <c r="Q19" s="87">
        <v>200</v>
      </c>
      <c r="R19" s="20"/>
      <c r="S19" s="87">
        <v>200</v>
      </c>
      <c r="T19" s="20"/>
      <c r="U19" s="87">
        <v>200</v>
      </c>
      <c r="V19" s="20"/>
      <c r="W19" s="87">
        <v>200</v>
      </c>
      <c r="X19" s="20"/>
      <c r="Y19" s="87">
        <v>200</v>
      </c>
      <c r="Z19" s="20"/>
      <c r="AA19" s="87">
        <v>200</v>
      </c>
      <c r="AB19" s="20"/>
      <c r="AC19" s="87">
        <v>200</v>
      </c>
      <c r="AD19" s="20"/>
      <c r="AE19" s="79">
        <f t="shared" si="1"/>
        <v>2400</v>
      </c>
      <c r="AF19" s="80">
        <f t="shared" si="2"/>
        <v>0</v>
      </c>
    </row>
    <row r="20" spans="2:33" x14ac:dyDescent="0.25">
      <c r="B20" s="108" t="str">
        <f>'SERV. PREVENTIVOS'!B20</f>
        <v>Q-23</v>
      </c>
      <c r="C20" s="14">
        <f>'SERV. PREVENTIVOS'!C20</f>
        <v>46896</v>
      </c>
      <c r="D20" s="15">
        <f>'SERV. PREVENTIVOS'!D20</f>
        <v>3908</v>
      </c>
      <c r="E20" s="65">
        <v>24</v>
      </c>
      <c r="F20" s="109">
        <f t="shared" si="0"/>
        <v>2400</v>
      </c>
      <c r="G20" s="87">
        <v>200</v>
      </c>
      <c r="H20" s="20"/>
      <c r="I20" s="87">
        <v>200</v>
      </c>
      <c r="J20" s="20"/>
      <c r="K20" s="87">
        <v>200</v>
      </c>
      <c r="L20" s="20"/>
      <c r="M20" s="87">
        <v>200</v>
      </c>
      <c r="N20" s="20"/>
      <c r="O20" s="87">
        <v>200</v>
      </c>
      <c r="P20" s="20"/>
      <c r="Q20" s="87">
        <v>200</v>
      </c>
      <c r="R20" s="20"/>
      <c r="S20" s="87">
        <v>200</v>
      </c>
      <c r="T20" s="20"/>
      <c r="U20" s="87">
        <v>200</v>
      </c>
      <c r="V20" s="20"/>
      <c r="W20" s="87">
        <v>200</v>
      </c>
      <c r="X20" s="20"/>
      <c r="Y20" s="87">
        <v>200</v>
      </c>
      <c r="Z20" s="20"/>
      <c r="AA20" s="87">
        <v>200</v>
      </c>
      <c r="AB20" s="20"/>
      <c r="AC20" s="87">
        <v>200</v>
      </c>
      <c r="AD20" s="20"/>
      <c r="AE20" s="79">
        <f t="shared" si="1"/>
        <v>2400</v>
      </c>
      <c r="AF20" s="80">
        <f t="shared" si="2"/>
        <v>0</v>
      </c>
    </row>
    <row r="21" spans="2:33" x14ac:dyDescent="0.25">
      <c r="B21" s="108" t="str">
        <f>'SERV. PREVENTIVOS'!B21</f>
        <v>Q-98</v>
      </c>
      <c r="C21" s="14">
        <f>'SERV. PREVENTIVOS'!C21</f>
        <v>44736</v>
      </c>
      <c r="D21" s="15">
        <f>'SERV. PREVENTIVOS'!D21</f>
        <v>3728</v>
      </c>
      <c r="E21" s="66">
        <v>24</v>
      </c>
      <c r="F21" s="109">
        <f t="shared" si="0"/>
        <v>2400</v>
      </c>
      <c r="G21" s="87">
        <v>200</v>
      </c>
      <c r="H21" s="20"/>
      <c r="I21" s="87">
        <v>200</v>
      </c>
      <c r="J21" s="20"/>
      <c r="K21" s="87">
        <v>200</v>
      </c>
      <c r="L21" s="20"/>
      <c r="M21" s="87">
        <v>200</v>
      </c>
      <c r="N21" s="20"/>
      <c r="O21" s="87">
        <v>200</v>
      </c>
      <c r="P21" s="20"/>
      <c r="Q21" s="87">
        <v>200</v>
      </c>
      <c r="R21" s="20"/>
      <c r="S21" s="87">
        <v>200</v>
      </c>
      <c r="T21" s="20"/>
      <c r="U21" s="87">
        <v>200</v>
      </c>
      <c r="V21" s="20"/>
      <c r="W21" s="87">
        <v>200</v>
      </c>
      <c r="X21" s="20"/>
      <c r="Y21" s="87">
        <v>200</v>
      </c>
      <c r="Z21" s="20"/>
      <c r="AA21" s="87">
        <v>200</v>
      </c>
      <c r="AB21" s="20"/>
      <c r="AC21" s="87">
        <v>200</v>
      </c>
      <c r="AD21" s="20"/>
      <c r="AE21" s="79">
        <f t="shared" si="1"/>
        <v>2400</v>
      </c>
      <c r="AF21" s="80">
        <f t="shared" si="2"/>
        <v>0</v>
      </c>
    </row>
    <row r="22" spans="2:33" x14ac:dyDescent="0.25">
      <c r="B22" s="108" t="str">
        <f>'SERV. PREVENTIVOS'!B22</f>
        <v>Q-664</v>
      </c>
      <c r="C22" s="14">
        <f>'SERV. PREVENTIVOS'!C22</f>
        <v>33456</v>
      </c>
      <c r="D22" s="15">
        <f>'SERV. PREVENTIVOS'!D22</f>
        <v>2788</v>
      </c>
      <c r="E22" s="65">
        <v>24</v>
      </c>
      <c r="F22" s="109">
        <f t="shared" si="0"/>
        <v>2400</v>
      </c>
      <c r="G22" s="87">
        <v>200</v>
      </c>
      <c r="H22" s="20"/>
      <c r="I22" s="87">
        <v>200</v>
      </c>
      <c r="J22" s="20"/>
      <c r="K22" s="87">
        <v>200</v>
      </c>
      <c r="L22" s="20"/>
      <c r="M22" s="87">
        <v>200</v>
      </c>
      <c r="N22" s="20"/>
      <c r="O22" s="87">
        <v>200</v>
      </c>
      <c r="P22" s="20"/>
      <c r="Q22" s="87">
        <v>200</v>
      </c>
      <c r="R22" s="20"/>
      <c r="S22" s="87">
        <v>200</v>
      </c>
      <c r="T22" s="20"/>
      <c r="U22" s="87">
        <v>200</v>
      </c>
      <c r="V22" s="20"/>
      <c r="W22" s="87">
        <v>200</v>
      </c>
      <c r="X22" s="20"/>
      <c r="Y22" s="87">
        <v>200</v>
      </c>
      <c r="Z22" s="20"/>
      <c r="AA22" s="87">
        <v>200</v>
      </c>
      <c r="AB22" s="20"/>
      <c r="AC22" s="87">
        <v>200</v>
      </c>
      <c r="AD22" s="20"/>
      <c r="AE22" s="79">
        <f t="shared" si="1"/>
        <v>2400</v>
      </c>
      <c r="AF22" s="80"/>
    </row>
    <row r="23" spans="2:33" x14ac:dyDescent="0.25">
      <c r="B23" s="89" t="str">
        <f>'SERV. PREVENTIVOS'!B23</f>
        <v>A-6</v>
      </c>
      <c r="C23" s="42">
        <f>'SERV. PREVENTIVOS'!C23</f>
        <v>61032</v>
      </c>
      <c r="D23" s="42">
        <f>'SERV. PREVENTIVOS'!D23</f>
        <v>5086</v>
      </c>
      <c r="E23" s="110">
        <v>24</v>
      </c>
      <c r="F23" s="111">
        <f t="shared" si="0"/>
        <v>2400</v>
      </c>
      <c r="G23" s="112">
        <v>200</v>
      </c>
      <c r="H23" s="113"/>
      <c r="I23" s="112">
        <v>200</v>
      </c>
      <c r="J23" s="113"/>
      <c r="K23" s="112">
        <v>200</v>
      </c>
      <c r="L23" s="113"/>
      <c r="M23" s="112">
        <v>200</v>
      </c>
      <c r="N23" s="113"/>
      <c r="O23" s="112">
        <v>200</v>
      </c>
      <c r="P23" s="113"/>
      <c r="Q23" s="112">
        <v>200</v>
      </c>
      <c r="R23" s="113"/>
      <c r="S23" s="112">
        <v>200</v>
      </c>
      <c r="T23" s="113"/>
      <c r="U23" s="112">
        <v>200</v>
      </c>
      <c r="V23" s="113"/>
      <c r="W23" s="112">
        <v>200</v>
      </c>
      <c r="X23" s="113"/>
      <c r="Y23" s="112">
        <v>200</v>
      </c>
      <c r="Z23" s="113"/>
      <c r="AA23" s="112">
        <v>200</v>
      </c>
      <c r="AB23" s="113"/>
      <c r="AC23" s="112">
        <v>200</v>
      </c>
      <c r="AD23" s="113"/>
      <c r="AE23" s="91">
        <f t="shared" si="1"/>
        <v>2400</v>
      </c>
      <c r="AF23" s="91">
        <f t="shared" ref="AF23:AF28" si="3">SUM(H23+J23+L23+N23+P23+R23+T23+V23+X23+Z23+AB23+AD23)</f>
        <v>0</v>
      </c>
      <c r="AG23" s="111"/>
    </row>
    <row r="24" spans="2:33" x14ac:dyDescent="0.25">
      <c r="B24" s="89" t="str">
        <f>'SERV. PREVENTIVOS'!B24</f>
        <v>A-367</v>
      </c>
      <c r="C24" s="42">
        <f>'SERV. PREVENTIVOS'!C24</f>
        <v>66744</v>
      </c>
      <c r="D24" s="42">
        <f>'SERV. PREVENTIVOS'!D24</f>
        <v>5562</v>
      </c>
      <c r="E24" s="110">
        <v>24</v>
      </c>
      <c r="F24" s="111">
        <f t="shared" si="0"/>
        <v>2400</v>
      </c>
      <c r="G24" s="112">
        <v>200</v>
      </c>
      <c r="H24" s="113"/>
      <c r="I24" s="112">
        <v>200</v>
      </c>
      <c r="J24" s="113"/>
      <c r="K24" s="112">
        <v>200</v>
      </c>
      <c r="L24" s="113"/>
      <c r="M24" s="112">
        <v>200</v>
      </c>
      <c r="N24" s="113"/>
      <c r="O24" s="112">
        <v>200</v>
      </c>
      <c r="P24" s="113"/>
      <c r="Q24" s="112">
        <v>200</v>
      </c>
      <c r="R24" s="113"/>
      <c r="S24" s="112">
        <v>200</v>
      </c>
      <c r="T24" s="113"/>
      <c r="U24" s="112">
        <v>200</v>
      </c>
      <c r="V24" s="113"/>
      <c r="W24" s="112">
        <v>200</v>
      </c>
      <c r="X24" s="113"/>
      <c r="Y24" s="112">
        <v>200</v>
      </c>
      <c r="Z24" s="113"/>
      <c r="AA24" s="112">
        <v>200</v>
      </c>
      <c r="AB24" s="113"/>
      <c r="AC24" s="112">
        <v>200</v>
      </c>
      <c r="AD24" s="113"/>
      <c r="AE24" s="91">
        <f t="shared" si="1"/>
        <v>2400</v>
      </c>
      <c r="AF24" s="91">
        <f t="shared" si="3"/>
        <v>0</v>
      </c>
    </row>
    <row r="25" spans="2:33" x14ac:dyDescent="0.25">
      <c r="B25" s="89" t="str">
        <f>'SERV. PREVENTIVOS'!B25</f>
        <v>A-494</v>
      </c>
      <c r="C25" s="42">
        <f>'SERV. PREVENTIVOS'!C25</f>
        <v>66084</v>
      </c>
      <c r="D25" s="42">
        <f>'SERV. PREVENTIVOS'!D25</f>
        <v>5507</v>
      </c>
      <c r="E25" s="110">
        <v>24</v>
      </c>
      <c r="F25" s="111">
        <f t="shared" si="0"/>
        <v>2400</v>
      </c>
      <c r="G25" s="112">
        <v>200</v>
      </c>
      <c r="H25" s="113"/>
      <c r="I25" s="112">
        <v>200</v>
      </c>
      <c r="J25" s="113"/>
      <c r="K25" s="112">
        <v>200</v>
      </c>
      <c r="L25" s="113"/>
      <c r="M25" s="112">
        <v>200</v>
      </c>
      <c r="N25" s="113"/>
      <c r="O25" s="112">
        <v>200</v>
      </c>
      <c r="P25" s="113"/>
      <c r="Q25" s="112">
        <v>200</v>
      </c>
      <c r="R25" s="113"/>
      <c r="S25" s="112">
        <v>200</v>
      </c>
      <c r="T25" s="113"/>
      <c r="U25" s="112">
        <v>200</v>
      </c>
      <c r="V25" s="113"/>
      <c r="W25" s="112">
        <v>200</v>
      </c>
      <c r="X25" s="113"/>
      <c r="Y25" s="112">
        <v>200</v>
      </c>
      <c r="Z25" s="113"/>
      <c r="AA25" s="112">
        <v>200</v>
      </c>
      <c r="AB25" s="113"/>
      <c r="AC25" s="112">
        <v>200</v>
      </c>
      <c r="AD25" s="113"/>
      <c r="AE25" s="91">
        <f t="shared" si="1"/>
        <v>2400</v>
      </c>
      <c r="AF25" s="91">
        <f t="shared" si="3"/>
        <v>0</v>
      </c>
    </row>
    <row r="26" spans="2:33" x14ac:dyDescent="0.25">
      <c r="B26" s="89" t="str">
        <f>'SERV. PREVENTIVOS'!B26</f>
        <v>A-278</v>
      </c>
      <c r="C26" s="42">
        <f>'SERV. PREVENTIVOS'!C26</f>
        <v>66744</v>
      </c>
      <c r="D26" s="42">
        <f>'SERV. PREVENTIVOS'!D26</f>
        <v>5562</v>
      </c>
      <c r="E26" s="70">
        <v>24</v>
      </c>
      <c r="F26" s="111">
        <f t="shared" si="0"/>
        <v>2400</v>
      </c>
      <c r="G26" s="112">
        <v>200</v>
      </c>
      <c r="H26" s="113"/>
      <c r="I26" s="112">
        <v>200</v>
      </c>
      <c r="J26" s="113"/>
      <c r="K26" s="112">
        <v>200</v>
      </c>
      <c r="L26" s="113"/>
      <c r="M26" s="112">
        <v>200</v>
      </c>
      <c r="N26" s="113"/>
      <c r="O26" s="112">
        <v>200</v>
      </c>
      <c r="P26" s="113"/>
      <c r="Q26" s="112">
        <v>200</v>
      </c>
      <c r="R26" s="113"/>
      <c r="S26" s="112">
        <v>200</v>
      </c>
      <c r="T26" s="113"/>
      <c r="U26" s="112">
        <v>200</v>
      </c>
      <c r="V26" s="113"/>
      <c r="W26" s="112">
        <v>200</v>
      </c>
      <c r="X26" s="113"/>
      <c r="Y26" s="112">
        <v>200</v>
      </c>
      <c r="Z26" s="113"/>
      <c r="AA26" s="112">
        <v>200</v>
      </c>
      <c r="AB26" s="113"/>
      <c r="AC26" s="112">
        <v>200</v>
      </c>
      <c r="AD26" s="113"/>
      <c r="AE26" s="91">
        <f t="shared" si="1"/>
        <v>2400</v>
      </c>
      <c r="AF26" s="91">
        <f t="shared" si="3"/>
        <v>0</v>
      </c>
    </row>
    <row r="27" spans="2:33" x14ac:dyDescent="0.25">
      <c r="B27" s="89" t="str">
        <f>'SERV. PREVENTIVOS'!B27</f>
        <v>A-38</v>
      </c>
      <c r="C27" s="42">
        <f>'SERV. PREVENTIVOS'!C27</f>
        <v>59280</v>
      </c>
      <c r="D27" s="42">
        <f>'SERV. PREVENTIVOS'!D27</f>
        <v>4940</v>
      </c>
      <c r="E27" s="110">
        <v>24</v>
      </c>
      <c r="F27" s="111">
        <f t="shared" si="0"/>
        <v>2400</v>
      </c>
      <c r="G27" s="112">
        <v>200</v>
      </c>
      <c r="H27" s="113"/>
      <c r="I27" s="112">
        <v>200</v>
      </c>
      <c r="J27" s="113"/>
      <c r="K27" s="112">
        <v>200</v>
      </c>
      <c r="L27" s="113"/>
      <c r="M27" s="112">
        <v>200</v>
      </c>
      <c r="N27" s="113"/>
      <c r="O27" s="112">
        <v>200</v>
      </c>
      <c r="P27" s="113"/>
      <c r="Q27" s="112">
        <v>200</v>
      </c>
      <c r="R27" s="113"/>
      <c r="S27" s="112">
        <v>200</v>
      </c>
      <c r="T27" s="113"/>
      <c r="U27" s="112">
        <v>200</v>
      </c>
      <c r="V27" s="113"/>
      <c r="W27" s="112">
        <v>200</v>
      </c>
      <c r="X27" s="113"/>
      <c r="Y27" s="112">
        <v>200</v>
      </c>
      <c r="Z27" s="113"/>
      <c r="AA27" s="112">
        <v>200</v>
      </c>
      <c r="AB27" s="113"/>
      <c r="AC27" s="112">
        <v>200</v>
      </c>
      <c r="AD27" s="113"/>
      <c r="AE27" s="91">
        <f t="shared" si="1"/>
        <v>2400</v>
      </c>
      <c r="AF27" s="91">
        <f t="shared" si="3"/>
        <v>0</v>
      </c>
    </row>
    <row r="28" spans="2:33" x14ac:dyDescent="0.25">
      <c r="B28" s="89" t="str">
        <f>'SERV. PREVENTIVOS'!B28</f>
        <v>A-93</v>
      </c>
      <c r="C28" s="42">
        <f>'SERV. PREVENTIVOS'!C28</f>
        <v>48984</v>
      </c>
      <c r="D28" s="42">
        <f>'SERV. PREVENTIVOS'!D28</f>
        <v>4082</v>
      </c>
      <c r="E28" s="114">
        <v>24</v>
      </c>
      <c r="F28" s="111">
        <f t="shared" si="0"/>
        <v>2400</v>
      </c>
      <c r="G28" s="112">
        <v>200</v>
      </c>
      <c r="H28" s="113"/>
      <c r="I28" s="112">
        <v>200</v>
      </c>
      <c r="J28" s="113"/>
      <c r="K28" s="112">
        <v>200</v>
      </c>
      <c r="L28" s="113"/>
      <c r="M28" s="112">
        <v>200</v>
      </c>
      <c r="N28" s="113"/>
      <c r="O28" s="112">
        <v>200</v>
      </c>
      <c r="P28" s="113"/>
      <c r="Q28" s="112">
        <v>200</v>
      </c>
      <c r="R28" s="113"/>
      <c r="S28" s="112">
        <v>200</v>
      </c>
      <c r="T28" s="113"/>
      <c r="U28" s="112">
        <v>200</v>
      </c>
      <c r="V28" s="113"/>
      <c r="W28" s="112">
        <v>200</v>
      </c>
      <c r="X28" s="113"/>
      <c r="Y28" s="112">
        <v>200</v>
      </c>
      <c r="Z28" s="113"/>
      <c r="AA28" s="112">
        <v>200</v>
      </c>
      <c r="AB28" s="113"/>
      <c r="AC28" s="112">
        <v>200</v>
      </c>
      <c r="AD28" s="113"/>
      <c r="AE28" s="91">
        <f t="shared" si="1"/>
        <v>2400</v>
      </c>
      <c r="AF28" s="91">
        <f t="shared" si="3"/>
        <v>0</v>
      </c>
    </row>
    <row r="29" spans="2:33" x14ac:dyDescent="0.25">
      <c r="B29" s="53" t="s">
        <v>13</v>
      </c>
      <c r="C29" s="74"/>
      <c r="D29" s="55"/>
      <c r="E29" s="55"/>
      <c r="F29" s="56">
        <f t="shared" ref="F29:AF29" si="4">SUM(F10:F28)</f>
        <v>45600</v>
      </c>
      <c r="G29" s="56">
        <f t="shared" si="4"/>
        <v>3800</v>
      </c>
      <c r="H29" s="56">
        <f t="shared" si="4"/>
        <v>0</v>
      </c>
      <c r="I29" s="56">
        <f t="shared" si="4"/>
        <v>3800</v>
      </c>
      <c r="J29" s="56">
        <f t="shared" si="4"/>
        <v>0</v>
      </c>
      <c r="K29" s="56">
        <f t="shared" si="4"/>
        <v>3800</v>
      </c>
      <c r="L29" s="56">
        <f t="shared" si="4"/>
        <v>0</v>
      </c>
      <c r="M29" s="56">
        <f t="shared" si="4"/>
        <v>3800</v>
      </c>
      <c r="N29" s="56">
        <f t="shared" si="4"/>
        <v>0</v>
      </c>
      <c r="O29" s="56">
        <f t="shared" si="4"/>
        <v>3800</v>
      </c>
      <c r="P29" s="56">
        <f t="shared" si="4"/>
        <v>0</v>
      </c>
      <c r="Q29" s="56">
        <f t="shared" si="4"/>
        <v>3800</v>
      </c>
      <c r="R29" s="56">
        <f t="shared" si="4"/>
        <v>0</v>
      </c>
      <c r="S29" s="56">
        <f t="shared" si="4"/>
        <v>3800</v>
      </c>
      <c r="T29" s="56">
        <f t="shared" si="4"/>
        <v>0</v>
      </c>
      <c r="U29" s="56">
        <f t="shared" si="4"/>
        <v>3800</v>
      </c>
      <c r="V29" s="56">
        <f t="shared" si="4"/>
        <v>0</v>
      </c>
      <c r="W29" s="56">
        <f t="shared" si="4"/>
        <v>3800</v>
      </c>
      <c r="X29" s="56">
        <f t="shared" si="4"/>
        <v>0</v>
      </c>
      <c r="Y29" s="56">
        <f t="shared" si="4"/>
        <v>3800</v>
      </c>
      <c r="Z29" s="56">
        <f t="shared" si="4"/>
        <v>0</v>
      </c>
      <c r="AA29" s="56">
        <f t="shared" si="4"/>
        <v>3800</v>
      </c>
      <c r="AB29" s="56">
        <f t="shared" si="4"/>
        <v>0</v>
      </c>
      <c r="AC29" s="56">
        <f t="shared" si="4"/>
        <v>3800</v>
      </c>
      <c r="AD29" s="56">
        <f t="shared" si="4"/>
        <v>0</v>
      </c>
      <c r="AE29" s="56">
        <f t="shared" si="4"/>
        <v>45600</v>
      </c>
      <c r="AF29" s="56">
        <f t="shared" si="4"/>
        <v>0</v>
      </c>
    </row>
  </sheetData>
  <sheetProtection selectLockedCells="1" selectUnlockedCells="1"/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AF46"/>
  <sheetViews>
    <sheetView topLeftCell="A7" zoomScale="75" zoomScaleNormal="75" workbookViewId="0">
      <selection activeCell="F21" sqref="F21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13.109375" customWidth="1"/>
    <col min="8" max="8" width="12.33203125" customWidth="1"/>
    <col min="9" max="9" width="12" customWidth="1"/>
    <col min="10" max="10" width="12.5546875" customWidth="1"/>
    <col min="11" max="12" width="12" customWidth="1"/>
    <col min="13" max="13" width="9.5546875" customWidth="1"/>
    <col min="14" max="14" width="10.332031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2" width="12.33203125" customWidth="1"/>
  </cols>
  <sheetData>
    <row r="7" spans="2:32" x14ac:dyDescent="0.25">
      <c r="E7" s="166" t="s">
        <v>88</v>
      </c>
      <c r="F7" s="166"/>
      <c r="G7" s="159" t="s">
        <v>1</v>
      </c>
      <c r="H7" s="159"/>
      <c r="I7" s="159" t="s">
        <v>2</v>
      </c>
      <c r="J7" s="159"/>
      <c r="K7" s="159" t="s">
        <v>3</v>
      </c>
      <c r="L7" s="159"/>
      <c r="M7" s="159" t="s">
        <v>4</v>
      </c>
      <c r="N7" s="159"/>
      <c r="O7" s="159" t="s">
        <v>5</v>
      </c>
      <c r="P7" s="159"/>
      <c r="Q7" s="159" t="s">
        <v>6</v>
      </c>
      <c r="R7" s="159"/>
      <c r="S7" s="159" t="s">
        <v>7</v>
      </c>
      <c r="T7" s="159"/>
      <c r="U7" s="159" t="s">
        <v>8</v>
      </c>
      <c r="V7" s="159"/>
      <c r="W7" s="159" t="s">
        <v>9</v>
      </c>
      <c r="X7" s="159"/>
      <c r="Y7" s="159" t="s">
        <v>10</v>
      </c>
      <c r="Z7" s="159"/>
      <c r="AA7" s="159" t="s">
        <v>11</v>
      </c>
      <c r="AB7" s="159"/>
      <c r="AC7" s="159" t="s">
        <v>12</v>
      </c>
      <c r="AD7" s="159"/>
      <c r="AE7" s="159" t="s">
        <v>13</v>
      </c>
      <c r="AF7" s="159"/>
    </row>
    <row r="8" spans="2:32" x14ac:dyDescent="0.25">
      <c r="B8" s="2" t="s">
        <v>14</v>
      </c>
      <c r="C8" s="3" t="s">
        <v>15</v>
      </c>
      <c r="D8" s="3" t="s">
        <v>16</v>
      </c>
      <c r="E8" s="160" t="s">
        <v>92</v>
      </c>
      <c r="F8" s="16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11" t="s">
        <v>26</v>
      </c>
      <c r="H9" s="12" t="s">
        <v>27</v>
      </c>
      <c r="I9" s="11" t="s">
        <v>26</v>
      </c>
      <c r="J9" s="12" t="s">
        <v>27</v>
      </c>
      <c r="K9" s="11" t="s">
        <v>26</v>
      </c>
      <c r="L9" s="12" t="s">
        <v>27</v>
      </c>
      <c r="M9" s="11" t="s">
        <v>26</v>
      </c>
      <c r="N9" s="12" t="s">
        <v>27</v>
      </c>
      <c r="O9" s="11" t="s">
        <v>26</v>
      </c>
      <c r="P9" s="12" t="s">
        <v>27</v>
      </c>
      <c r="Q9" s="11" t="s">
        <v>26</v>
      </c>
      <c r="R9" s="12" t="s">
        <v>27</v>
      </c>
      <c r="S9" s="11" t="s">
        <v>26</v>
      </c>
      <c r="T9" s="12" t="s">
        <v>27</v>
      </c>
      <c r="U9" s="11" t="s">
        <v>26</v>
      </c>
      <c r="V9" s="12" t="s">
        <v>27</v>
      </c>
      <c r="W9" s="11" t="s">
        <v>26</v>
      </c>
      <c r="X9" s="12" t="s">
        <v>27</v>
      </c>
      <c r="Y9" s="11" t="s">
        <v>26</v>
      </c>
      <c r="Z9" s="12" t="s">
        <v>27</v>
      </c>
      <c r="AA9" s="11" t="s">
        <v>26</v>
      </c>
      <c r="AB9" s="12" t="s">
        <v>27</v>
      </c>
      <c r="AC9" s="11" t="s">
        <v>26</v>
      </c>
      <c r="AD9" s="12" t="s">
        <v>27</v>
      </c>
      <c r="AE9" s="11" t="s">
        <v>26</v>
      </c>
      <c r="AF9" s="12" t="s">
        <v>27</v>
      </c>
    </row>
    <row r="10" spans="2:32" x14ac:dyDescent="0.25">
      <c r="B10" s="108" t="str">
        <f>'SERV. PREVENTIVOS'!B10</f>
        <v>B-9</v>
      </c>
      <c r="C10" s="14">
        <f>'SERV. PREVENTIVOS'!C10</f>
        <v>46368</v>
      </c>
      <c r="D10" s="15">
        <f>'SERV. PREVENTIVOS'!D10</f>
        <v>3864</v>
      </c>
      <c r="E10" s="62"/>
      <c r="F10" s="109">
        <f t="shared" ref="F10:F21" si="0">AF10</f>
        <v>0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97">
        <f t="shared" ref="AE10:AE28" si="1">SUM(G10+I10+K10+M10+O10+Q10+S10+U10+W10+Y10+AA10+AC10)</f>
        <v>0</v>
      </c>
      <c r="AF10" s="23">
        <f t="shared" ref="AF10:AF28" si="2">SUM(H10+J10+L10+N10+P10+R10+T10+V10+X10+Z10+AB10+AD10)</f>
        <v>0</v>
      </c>
    </row>
    <row r="11" spans="2:32" x14ac:dyDescent="0.25">
      <c r="B11" s="108" t="str">
        <f>'SERV. PREVENTIVOS'!B11</f>
        <v>B-65</v>
      </c>
      <c r="C11" s="14">
        <f>'SERV. PREVENTIVOS'!C11</f>
        <v>36612</v>
      </c>
      <c r="D11" s="15">
        <f>'SERV. PREVENTIVOS'!D11</f>
        <v>3051</v>
      </c>
      <c r="E11" s="65"/>
      <c r="F11" s="109">
        <f t="shared" si="0"/>
        <v>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97">
        <f t="shared" si="1"/>
        <v>0</v>
      </c>
      <c r="AF11" s="23">
        <f t="shared" si="2"/>
        <v>0</v>
      </c>
    </row>
    <row r="12" spans="2:32" x14ac:dyDescent="0.25">
      <c r="B12" s="108" t="str">
        <f>'SERV. PREVENTIVOS'!B12</f>
        <v>B-357</v>
      </c>
      <c r="C12" s="14">
        <f>'SERV. PREVENTIVOS'!C12</f>
        <v>37440</v>
      </c>
      <c r="D12" s="15">
        <f>'SERV. PREVENTIVOS'!D12</f>
        <v>3120</v>
      </c>
      <c r="E12" s="66"/>
      <c r="F12" s="109">
        <f t="shared" si="0"/>
        <v>0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>
        <f t="shared" si="1"/>
        <v>0</v>
      </c>
      <c r="AF12" s="98">
        <f t="shared" si="2"/>
        <v>0</v>
      </c>
    </row>
    <row r="13" spans="2:32" x14ac:dyDescent="0.25">
      <c r="B13" s="108" t="str">
        <f>'SERV. PREVENTIVOS'!B13</f>
        <v>B-7</v>
      </c>
      <c r="C13" s="14">
        <f>'SERV. PREVENTIVOS'!C13</f>
        <v>73116</v>
      </c>
      <c r="D13" s="15">
        <f>'SERV. PREVENTIVOS'!D13</f>
        <v>6093</v>
      </c>
      <c r="E13" s="66"/>
      <c r="F13" s="109">
        <f t="shared" si="0"/>
        <v>0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>
        <f t="shared" si="1"/>
        <v>0</v>
      </c>
      <c r="AF13" s="98">
        <f t="shared" si="2"/>
        <v>0</v>
      </c>
    </row>
    <row r="14" spans="2:32" x14ac:dyDescent="0.25">
      <c r="B14" s="108" t="str">
        <f>'SERV. PREVENTIVOS'!B14</f>
        <v>B-15</v>
      </c>
      <c r="C14" s="14">
        <f>'SERV. PREVENTIVOS'!C14</f>
        <v>59616</v>
      </c>
      <c r="D14" s="15">
        <f>'SERV. PREVENTIVOS'!D14</f>
        <v>4968</v>
      </c>
      <c r="E14" s="66"/>
      <c r="F14" s="109">
        <f t="shared" si="0"/>
        <v>0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>
        <f t="shared" si="1"/>
        <v>0</v>
      </c>
      <c r="AF14" s="98">
        <f t="shared" si="2"/>
        <v>0</v>
      </c>
    </row>
    <row r="15" spans="2:32" x14ac:dyDescent="0.25">
      <c r="B15" s="108" t="str">
        <f>'SERV. PREVENTIVOS'!B15</f>
        <v>B-541</v>
      </c>
      <c r="C15" s="14">
        <f>'SERV. PREVENTIVOS'!C15</f>
        <v>34608</v>
      </c>
      <c r="D15" s="15">
        <f>'SERV. PREVENTIVOS'!D15</f>
        <v>2884</v>
      </c>
      <c r="E15" s="66"/>
      <c r="F15" s="109">
        <f t="shared" si="0"/>
        <v>0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>
        <f t="shared" si="1"/>
        <v>0</v>
      </c>
      <c r="AF15" s="98">
        <f t="shared" si="2"/>
        <v>0</v>
      </c>
    </row>
    <row r="16" spans="2:32" x14ac:dyDescent="0.25">
      <c r="B16" s="108" t="str">
        <f>'SERV. PREVENTIVOS'!B16</f>
        <v>B-479</v>
      </c>
      <c r="C16" s="14">
        <f>'SERV. PREVENTIVOS'!C16</f>
        <v>33144</v>
      </c>
      <c r="D16" s="15">
        <f>'SERV. PREVENTIVOS'!D16</f>
        <v>2762</v>
      </c>
      <c r="E16" s="66"/>
      <c r="F16" s="109">
        <f t="shared" si="0"/>
        <v>0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>
        <f t="shared" si="1"/>
        <v>0</v>
      </c>
      <c r="AF16" s="98">
        <f t="shared" si="2"/>
        <v>0</v>
      </c>
    </row>
    <row r="17" spans="2:32" x14ac:dyDescent="0.25">
      <c r="B17" s="108" t="str">
        <f>'SERV. PREVENTIVOS'!B17</f>
        <v>B-382</v>
      </c>
      <c r="C17" s="14">
        <f>'SERV. PREVENTIVOS'!C17</f>
        <v>34572</v>
      </c>
      <c r="D17" s="15">
        <f>'SERV. PREVENTIVOS'!D17</f>
        <v>2881</v>
      </c>
      <c r="E17" s="66"/>
      <c r="F17" s="109">
        <f t="shared" si="0"/>
        <v>0</v>
      </c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>
        <f t="shared" si="1"/>
        <v>0</v>
      </c>
      <c r="AF17" s="98">
        <f t="shared" si="2"/>
        <v>0</v>
      </c>
    </row>
    <row r="18" spans="2:32" x14ac:dyDescent="0.25">
      <c r="B18" s="108" t="str">
        <f>'SERV. PREVENTIVOS'!B18</f>
        <v>A-37</v>
      </c>
      <c r="C18" s="14">
        <f>'SERV. PREVENTIVOS'!C18</f>
        <v>30120</v>
      </c>
      <c r="D18" s="15">
        <f>'SERV. PREVENTIVOS'!D18</f>
        <v>2510</v>
      </c>
      <c r="E18" s="66"/>
      <c r="F18" s="109">
        <f t="shared" si="0"/>
        <v>0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>
        <f t="shared" si="1"/>
        <v>0</v>
      </c>
      <c r="AF18" s="98">
        <f t="shared" si="2"/>
        <v>0</v>
      </c>
    </row>
    <row r="19" spans="2:32" x14ac:dyDescent="0.25">
      <c r="B19" s="108" t="str">
        <f>'SERV. PREVENTIVOS'!B19</f>
        <v>Q-67</v>
      </c>
      <c r="C19" s="14">
        <f>'SERV. PREVENTIVOS'!C19</f>
        <v>35280</v>
      </c>
      <c r="D19" s="15">
        <f>'SERV. PREVENTIVOS'!D19</f>
        <v>2940</v>
      </c>
      <c r="E19" s="66"/>
      <c r="F19" s="109">
        <f t="shared" si="0"/>
        <v>0</v>
      </c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>
        <f t="shared" si="1"/>
        <v>0</v>
      </c>
      <c r="AF19" s="98">
        <f t="shared" si="2"/>
        <v>0</v>
      </c>
    </row>
    <row r="20" spans="2:32" x14ac:dyDescent="0.25">
      <c r="B20" s="108" t="str">
        <f>'SERV. PREVENTIVOS'!B20</f>
        <v>Q-23</v>
      </c>
      <c r="C20" s="14">
        <f>'SERV. PREVENTIVOS'!C20</f>
        <v>46896</v>
      </c>
      <c r="D20" s="15">
        <f>'SERV. PREVENTIVOS'!D20</f>
        <v>3908</v>
      </c>
      <c r="E20" s="66"/>
      <c r="F20" s="109">
        <f t="shared" si="0"/>
        <v>0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>
        <f t="shared" si="1"/>
        <v>0</v>
      </c>
      <c r="AF20" s="98">
        <f t="shared" si="2"/>
        <v>0</v>
      </c>
    </row>
    <row r="21" spans="2:32" x14ac:dyDescent="0.25">
      <c r="B21" s="108" t="str">
        <f>'SERV. PREVENTIVOS'!B21</f>
        <v>Q-98</v>
      </c>
      <c r="C21" s="14">
        <f>'SERV. PREVENTIVOS'!C21</f>
        <v>44736</v>
      </c>
      <c r="D21" s="15">
        <f>'SERV. PREVENTIVOS'!D21</f>
        <v>3728</v>
      </c>
      <c r="E21" s="66"/>
      <c r="F21" s="109">
        <f t="shared" si="0"/>
        <v>0</v>
      </c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>
        <f t="shared" si="1"/>
        <v>0</v>
      </c>
      <c r="AF21" s="98">
        <f t="shared" si="2"/>
        <v>0</v>
      </c>
    </row>
    <row r="22" spans="2:32" x14ac:dyDescent="0.25">
      <c r="B22" s="108" t="str">
        <f>'SERV. PREVENTIVOS'!B22</f>
        <v>Q-664</v>
      </c>
      <c r="C22" s="14">
        <f>'SERV. PREVENTIVOS'!C22</f>
        <v>33456</v>
      </c>
      <c r="D22" s="15">
        <f>'SERV. PREVENTIVOS'!D22</f>
        <v>2788</v>
      </c>
      <c r="E22" s="66"/>
      <c r="F22" s="109">
        <v>0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>
        <f t="shared" si="1"/>
        <v>0</v>
      </c>
      <c r="AF22" s="98">
        <f t="shared" si="2"/>
        <v>0</v>
      </c>
    </row>
    <row r="23" spans="2:32" x14ac:dyDescent="0.25">
      <c r="B23" s="89" t="str">
        <f>'SERV. PREVENTIVOS'!B23</f>
        <v>A-6</v>
      </c>
      <c r="C23" s="42">
        <f>'SERV. PREVENTIVOS'!C23</f>
        <v>61032</v>
      </c>
      <c r="D23" s="42">
        <f>'SERV. PREVENTIVOS'!D23</f>
        <v>5086</v>
      </c>
      <c r="E23" s="70"/>
      <c r="F23" s="111">
        <f t="shared" ref="F23:F28" si="3">AF23</f>
        <v>0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>
        <f t="shared" si="1"/>
        <v>0</v>
      </c>
      <c r="AF23" s="104">
        <f t="shared" si="2"/>
        <v>0</v>
      </c>
    </row>
    <row r="24" spans="2:32" x14ac:dyDescent="0.25">
      <c r="B24" s="89" t="str">
        <f>'SERV. PREVENTIVOS'!B24</f>
        <v>A-367</v>
      </c>
      <c r="C24" s="42">
        <f>'SERV. PREVENTIVOS'!C24</f>
        <v>66744</v>
      </c>
      <c r="D24" s="42">
        <f>'SERV. PREVENTIVOS'!D24</f>
        <v>5562</v>
      </c>
      <c r="E24" s="70"/>
      <c r="F24" s="111">
        <f t="shared" si="3"/>
        <v>0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>
        <f t="shared" si="1"/>
        <v>0</v>
      </c>
      <c r="AF24" s="104">
        <f t="shared" si="2"/>
        <v>0</v>
      </c>
    </row>
    <row r="25" spans="2:32" x14ac:dyDescent="0.25">
      <c r="B25" s="89" t="str">
        <f>'SERV. PREVENTIVOS'!B25</f>
        <v>A-494</v>
      </c>
      <c r="C25" s="42">
        <f>'SERV. PREVENTIVOS'!C25</f>
        <v>66084</v>
      </c>
      <c r="D25" s="42">
        <f>'SERV. PREVENTIVOS'!D25</f>
        <v>5507</v>
      </c>
      <c r="E25" s="70"/>
      <c r="F25" s="111">
        <f t="shared" si="3"/>
        <v>0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>
        <f t="shared" si="1"/>
        <v>0</v>
      </c>
      <c r="AF25" s="104">
        <f t="shared" si="2"/>
        <v>0</v>
      </c>
    </row>
    <row r="26" spans="2:32" x14ac:dyDescent="0.25">
      <c r="B26" s="89" t="str">
        <f>'SERV. PREVENTIVOS'!B26</f>
        <v>A-278</v>
      </c>
      <c r="C26" s="42">
        <f>'SERV. PREVENTIVOS'!C26</f>
        <v>66744</v>
      </c>
      <c r="D26" s="42">
        <f>'SERV. PREVENTIVOS'!D26</f>
        <v>5562</v>
      </c>
      <c r="E26" s="70"/>
      <c r="F26" s="111">
        <f t="shared" si="3"/>
        <v>0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>
        <f t="shared" si="1"/>
        <v>0</v>
      </c>
      <c r="AF26" s="104">
        <f t="shared" si="2"/>
        <v>0</v>
      </c>
    </row>
    <row r="27" spans="2:32" x14ac:dyDescent="0.25">
      <c r="B27" s="89" t="str">
        <f>'SERV. PREVENTIVOS'!B27</f>
        <v>A-38</v>
      </c>
      <c r="C27" s="42">
        <f>'SERV. PREVENTIVOS'!C27</f>
        <v>59280</v>
      </c>
      <c r="D27" s="42">
        <f>'SERV. PREVENTIVOS'!D27</f>
        <v>4940</v>
      </c>
      <c r="E27" s="70"/>
      <c r="F27" s="111">
        <f t="shared" si="3"/>
        <v>0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>
        <f t="shared" si="1"/>
        <v>0</v>
      </c>
      <c r="AF27" s="104">
        <f t="shared" si="2"/>
        <v>0</v>
      </c>
    </row>
    <row r="28" spans="2:32" x14ac:dyDescent="0.25">
      <c r="B28" s="89" t="str">
        <f>'SERV. PREVENTIVOS'!B28</f>
        <v>A-93</v>
      </c>
      <c r="C28" s="42">
        <f>'SERV. PREVENTIVOS'!C28</f>
        <v>48984</v>
      </c>
      <c r="D28" s="42">
        <f>'SERV. PREVENTIVOS'!D28</f>
        <v>4082</v>
      </c>
      <c r="E28" s="72"/>
      <c r="F28" s="111">
        <f t="shared" si="3"/>
        <v>0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4">
        <f t="shared" si="1"/>
        <v>0</v>
      </c>
      <c r="AF28" s="104">
        <f t="shared" si="2"/>
        <v>0</v>
      </c>
    </row>
    <row r="29" spans="2:32" x14ac:dyDescent="0.25">
      <c r="B29" s="53" t="s">
        <v>13</v>
      </c>
      <c r="C29" s="74"/>
      <c r="D29" s="55"/>
      <c r="E29" s="55"/>
      <c r="F29" s="56">
        <f t="shared" ref="F29:AF29" si="4">SUM(F10:F28)</f>
        <v>0</v>
      </c>
      <c r="G29" s="56">
        <f t="shared" si="4"/>
        <v>0</v>
      </c>
      <c r="H29" s="56">
        <f t="shared" si="4"/>
        <v>0</v>
      </c>
      <c r="I29" s="56">
        <f t="shared" si="4"/>
        <v>0</v>
      </c>
      <c r="J29" s="56">
        <f t="shared" si="4"/>
        <v>0</v>
      </c>
      <c r="K29" s="56">
        <f t="shared" si="4"/>
        <v>0</v>
      </c>
      <c r="L29" s="56">
        <f t="shared" si="4"/>
        <v>0</v>
      </c>
      <c r="M29" s="56">
        <f t="shared" si="4"/>
        <v>0</v>
      </c>
      <c r="N29" s="56">
        <f t="shared" si="4"/>
        <v>0</v>
      </c>
      <c r="O29" s="56">
        <f t="shared" si="4"/>
        <v>0</v>
      </c>
      <c r="P29" s="56">
        <f t="shared" si="4"/>
        <v>0</v>
      </c>
      <c r="Q29" s="56">
        <f t="shared" si="4"/>
        <v>0</v>
      </c>
      <c r="R29" s="56">
        <f t="shared" si="4"/>
        <v>0</v>
      </c>
      <c r="S29" s="56">
        <f t="shared" si="4"/>
        <v>0</v>
      </c>
      <c r="T29" s="56">
        <f t="shared" si="4"/>
        <v>0</v>
      </c>
      <c r="U29" s="56">
        <f t="shared" si="4"/>
        <v>0</v>
      </c>
      <c r="V29" s="56">
        <f t="shared" si="4"/>
        <v>0</v>
      </c>
      <c r="W29" s="56">
        <f t="shared" si="4"/>
        <v>0</v>
      </c>
      <c r="X29" s="56">
        <f t="shared" si="4"/>
        <v>0</v>
      </c>
      <c r="Y29" s="56">
        <f t="shared" si="4"/>
        <v>0</v>
      </c>
      <c r="Z29" s="56">
        <f t="shared" si="4"/>
        <v>0</v>
      </c>
      <c r="AA29" s="56">
        <f t="shared" si="4"/>
        <v>0</v>
      </c>
      <c r="AB29" s="56">
        <f t="shared" si="4"/>
        <v>0</v>
      </c>
      <c r="AC29" s="56">
        <f t="shared" si="4"/>
        <v>0</v>
      </c>
      <c r="AD29" s="56">
        <f t="shared" si="4"/>
        <v>0</v>
      </c>
      <c r="AE29" s="56">
        <f t="shared" si="4"/>
        <v>0</v>
      </c>
      <c r="AF29" s="56">
        <f t="shared" si="4"/>
        <v>0</v>
      </c>
    </row>
    <row r="33" spans="5:16" x14ac:dyDescent="0.25">
      <c r="E33" s="159" t="s">
        <v>46</v>
      </c>
      <c r="F33" s="159"/>
      <c r="G33" s="159" t="s">
        <v>48</v>
      </c>
      <c r="H33" s="159"/>
      <c r="I33" s="159" t="s">
        <v>49</v>
      </c>
      <c r="J33" s="159"/>
      <c r="K33" s="159" t="s">
        <v>50</v>
      </c>
      <c r="L33" s="159"/>
      <c r="M33" s="159" t="s">
        <v>51</v>
      </c>
      <c r="N33" s="159"/>
      <c r="O33" s="159" t="s">
        <v>52</v>
      </c>
      <c r="P33" s="159"/>
    </row>
    <row r="34" spans="5:16" x14ac:dyDescent="0.25">
      <c r="E34" s="7" t="s">
        <v>24</v>
      </c>
      <c r="F34" s="7" t="s">
        <v>25</v>
      </c>
      <c r="G34" s="7" t="s">
        <v>24</v>
      </c>
      <c r="H34" s="7" t="s">
        <v>25</v>
      </c>
      <c r="I34" s="7" t="s">
        <v>24</v>
      </c>
      <c r="J34" s="7" t="s">
        <v>25</v>
      </c>
      <c r="K34" s="7" t="s">
        <v>24</v>
      </c>
      <c r="L34" s="7" t="s">
        <v>25</v>
      </c>
      <c r="M34" s="7" t="s">
        <v>24</v>
      </c>
      <c r="N34" s="7" t="s">
        <v>25</v>
      </c>
      <c r="O34" s="7" t="s">
        <v>24</v>
      </c>
      <c r="P34" s="7" t="s">
        <v>25</v>
      </c>
    </row>
    <row r="35" spans="5:16" x14ac:dyDescent="0.25">
      <c r="E35" s="93">
        <f>LLANTAS!E35</f>
        <v>0</v>
      </c>
      <c r="F35" s="93">
        <f>LLANTAS!F35</f>
        <v>19800</v>
      </c>
      <c r="G35" s="78">
        <f>'SIST ELECT'!G35</f>
        <v>0</v>
      </c>
      <c r="H35" s="78">
        <f>'SIST ELECT'!H35</f>
        <v>1700</v>
      </c>
      <c r="I35" s="78">
        <f>FRENOS!I35</f>
        <v>0</v>
      </c>
      <c r="J35" s="78">
        <f>FRENOS!J35</f>
        <v>1900</v>
      </c>
      <c r="K35" s="78">
        <f>E10</f>
        <v>0</v>
      </c>
      <c r="L35" s="78">
        <f>F10</f>
        <v>0</v>
      </c>
      <c r="M35" s="78"/>
      <c r="N35" s="78"/>
      <c r="O35" s="78"/>
      <c r="P35" s="79"/>
    </row>
    <row r="36" spans="5:16" x14ac:dyDescent="0.25">
      <c r="E36" s="66">
        <f>LLANTAS!E36</f>
        <v>0</v>
      </c>
      <c r="F36" s="66">
        <f>LLANTAS!F36</f>
        <v>18600</v>
      </c>
      <c r="G36" s="20">
        <f>'SIST ELECT'!G36</f>
        <v>0</v>
      </c>
      <c r="H36" s="20">
        <f>'SIST ELECT'!H36</f>
        <v>5400</v>
      </c>
      <c r="I36" s="87">
        <f>FRENOS!I36</f>
        <v>0</v>
      </c>
      <c r="J36" s="87">
        <f>FRENOS!J36</f>
        <v>2050</v>
      </c>
      <c r="K36" s="87">
        <f t="shared" ref="K36:K41" si="5">E12</f>
        <v>0</v>
      </c>
      <c r="L36" s="87">
        <f t="shared" ref="L36:L41" si="6">F12</f>
        <v>0</v>
      </c>
      <c r="M36" s="20"/>
      <c r="N36" s="20"/>
      <c r="O36" s="20"/>
      <c r="P36" s="80"/>
    </row>
    <row r="37" spans="5:16" x14ac:dyDescent="0.25">
      <c r="E37" s="66">
        <f>LLANTAS!E37</f>
        <v>0</v>
      </c>
      <c r="F37" s="66">
        <f>LLANTAS!F37</f>
        <v>11600</v>
      </c>
      <c r="G37" s="20">
        <f>'SIST ELECT'!G37</f>
        <v>0</v>
      </c>
      <c r="H37" s="20">
        <f>'SIST ELECT'!H37</f>
        <v>0</v>
      </c>
      <c r="I37" s="87">
        <f>FRENOS!I37</f>
        <v>0</v>
      </c>
      <c r="J37" s="87">
        <f>FRENOS!J37</f>
        <v>2050</v>
      </c>
      <c r="K37" s="87">
        <f t="shared" si="5"/>
        <v>0</v>
      </c>
      <c r="L37" s="87">
        <f t="shared" si="6"/>
        <v>0</v>
      </c>
      <c r="M37" s="20"/>
      <c r="N37" s="20"/>
      <c r="O37" s="20"/>
      <c r="P37" s="80"/>
    </row>
    <row r="38" spans="5:16" x14ac:dyDescent="0.25">
      <c r="E38" s="66">
        <f>LLANTAS!E38</f>
        <v>0</v>
      </c>
      <c r="F38" s="66">
        <f>LLANTAS!F38</f>
        <v>11600</v>
      </c>
      <c r="G38" s="20">
        <f>'SIST ELECT'!G38</f>
        <v>0</v>
      </c>
      <c r="H38" s="20">
        <f>'SIST ELECT'!H38</f>
        <v>0</v>
      </c>
      <c r="I38" s="87">
        <f>FRENOS!I38</f>
        <v>0</v>
      </c>
      <c r="J38" s="87">
        <f>FRENOS!J38</f>
        <v>5500</v>
      </c>
      <c r="K38" s="87">
        <f t="shared" si="5"/>
        <v>0</v>
      </c>
      <c r="L38" s="87">
        <f t="shared" si="6"/>
        <v>0</v>
      </c>
      <c r="M38" s="20"/>
      <c r="N38" s="20"/>
      <c r="O38" s="20"/>
      <c r="P38" s="80"/>
    </row>
    <row r="39" spans="5:16" x14ac:dyDescent="0.25">
      <c r="E39" s="66">
        <f>LLANTAS!E39</f>
        <v>0</v>
      </c>
      <c r="F39" s="66">
        <f>LLANTAS!F39</f>
        <v>13200</v>
      </c>
      <c r="G39" s="20">
        <f>'SIST ELECT'!G39</f>
        <v>0</v>
      </c>
      <c r="H39" s="20">
        <f>'SIST ELECT'!H39</f>
        <v>1700</v>
      </c>
      <c r="I39" s="87">
        <f>FRENOS!I39</f>
        <v>0</v>
      </c>
      <c r="J39" s="87">
        <f>FRENOS!J39</f>
        <v>4100</v>
      </c>
      <c r="K39" s="87">
        <f t="shared" si="5"/>
        <v>0</v>
      </c>
      <c r="L39" s="87">
        <f t="shared" si="6"/>
        <v>0</v>
      </c>
      <c r="M39" s="20"/>
      <c r="N39" s="20"/>
      <c r="O39" s="20"/>
      <c r="P39" s="80"/>
    </row>
    <row r="40" spans="5:16" x14ac:dyDescent="0.25">
      <c r="E40" s="66">
        <f>LLANTAS!E40</f>
        <v>0</v>
      </c>
      <c r="F40" s="66">
        <f>LLANTAS!F40</f>
        <v>19200</v>
      </c>
      <c r="G40" s="20">
        <f>'SIST ELECT'!G40</f>
        <v>0</v>
      </c>
      <c r="H40" s="20">
        <f>'SIST ELECT'!H40</f>
        <v>0</v>
      </c>
      <c r="I40" s="87">
        <f>FRENOS!I40</f>
        <v>0</v>
      </c>
      <c r="J40" s="87">
        <f>FRENOS!J40</f>
        <v>6100</v>
      </c>
      <c r="K40" s="87">
        <f t="shared" si="5"/>
        <v>0</v>
      </c>
      <c r="L40" s="87">
        <f t="shared" si="6"/>
        <v>0</v>
      </c>
      <c r="M40" s="20"/>
      <c r="N40" s="20"/>
      <c r="O40" s="20"/>
      <c r="P40" s="80"/>
    </row>
    <row r="41" spans="5:16" x14ac:dyDescent="0.25">
      <c r="E41" s="66">
        <f>LLANTAS!E41</f>
        <v>0</v>
      </c>
      <c r="F41" s="66">
        <f>LLANTAS!F41</f>
        <v>13000</v>
      </c>
      <c r="G41" s="20">
        <f>'SIST ELECT'!G41</f>
        <v>0</v>
      </c>
      <c r="H41" s="20">
        <f>'SIST ELECT'!H41</f>
        <v>1700</v>
      </c>
      <c r="I41" s="87">
        <f>FRENOS!I41</f>
        <v>0</v>
      </c>
      <c r="J41" s="87">
        <f>FRENOS!J41</f>
        <v>4100</v>
      </c>
      <c r="K41" s="87">
        <f t="shared" si="5"/>
        <v>0</v>
      </c>
      <c r="L41" s="87">
        <f t="shared" si="6"/>
        <v>0</v>
      </c>
      <c r="M41" s="20"/>
      <c r="N41" s="20"/>
      <c r="O41" s="20"/>
      <c r="P41" s="80"/>
    </row>
    <row r="42" spans="5:16" x14ac:dyDescent="0.25">
      <c r="E42" s="66">
        <f>LLANTAS!E42</f>
        <v>0</v>
      </c>
      <c r="F42" s="66">
        <f>LLANTAS!F42</f>
        <v>10000</v>
      </c>
      <c r="G42" s="20">
        <f>'SIST ELECT'!G42</f>
        <v>0</v>
      </c>
      <c r="H42" s="20">
        <f>'SIST ELECT'!H42</f>
        <v>3400</v>
      </c>
      <c r="I42" s="87">
        <f>FRENOS!I42</f>
        <v>0</v>
      </c>
      <c r="J42" s="87">
        <f>FRENOS!J42</f>
        <v>3316</v>
      </c>
      <c r="K42" s="87">
        <f t="shared" ref="K42:L44" si="7">E19</f>
        <v>0</v>
      </c>
      <c r="L42" s="87">
        <f t="shared" si="7"/>
        <v>0</v>
      </c>
      <c r="M42" s="20"/>
      <c r="N42" s="20"/>
      <c r="O42" s="20"/>
      <c r="P42" s="80"/>
    </row>
    <row r="43" spans="5:16" x14ac:dyDescent="0.25">
      <c r="E43" s="66">
        <f>LLANTAS!E43</f>
        <v>0</v>
      </c>
      <c r="F43" s="66">
        <f>LLANTAS!F43</f>
        <v>11600</v>
      </c>
      <c r="G43" s="20">
        <f>'SIST ELECT'!G43</f>
        <v>0</v>
      </c>
      <c r="H43" s="20">
        <f>'SIST ELECT'!H43</f>
        <v>0</v>
      </c>
      <c r="I43" s="87">
        <f>FRENOS!I43</f>
        <v>0</v>
      </c>
      <c r="J43" s="87">
        <f>FRENOS!J43</f>
        <v>0</v>
      </c>
      <c r="K43" s="87">
        <f t="shared" si="7"/>
        <v>0</v>
      </c>
      <c r="L43" s="87">
        <f t="shared" si="7"/>
        <v>0</v>
      </c>
      <c r="M43" s="20"/>
      <c r="N43" s="20"/>
      <c r="O43" s="20"/>
      <c r="P43" s="80"/>
    </row>
    <row r="44" spans="5:16" x14ac:dyDescent="0.25">
      <c r="E44" s="66">
        <f>LLANTAS!E44</f>
        <v>0</v>
      </c>
      <c r="F44" s="66">
        <f>LLANTAS!F44</f>
        <v>11300</v>
      </c>
      <c r="G44" s="20">
        <f>'SIST ELECT'!G44</f>
        <v>0</v>
      </c>
      <c r="H44" s="20">
        <f>'SIST ELECT'!H44</f>
        <v>2000</v>
      </c>
      <c r="I44" s="87">
        <f>FRENOS!I44</f>
        <v>0</v>
      </c>
      <c r="J44" s="87">
        <f>FRENOS!J44</f>
        <v>5300</v>
      </c>
      <c r="K44" s="87">
        <f t="shared" si="7"/>
        <v>0</v>
      </c>
      <c r="L44" s="87">
        <f t="shared" si="7"/>
        <v>0</v>
      </c>
      <c r="M44" s="20"/>
      <c r="N44" s="20"/>
      <c r="O44" s="20"/>
      <c r="P44" s="80"/>
    </row>
    <row r="45" spans="5:16" x14ac:dyDescent="0.25">
      <c r="E45" s="66">
        <f>LLANTAS!E45</f>
        <v>0</v>
      </c>
      <c r="F45" s="66">
        <f>LLANTAS!F45</f>
        <v>11500</v>
      </c>
      <c r="G45" s="20">
        <f>'SIST ELECT'!G45</f>
        <v>0</v>
      </c>
      <c r="H45" s="20">
        <f>'SIST ELECT'!H45</f>
        <v>1700</v>
      </c>
      <c r="I45" s="87">
        <f>FRENOS!I45</f>
        <v>0</v>
      </c>
      <c r="J45" s="87">
        <f>FRENOS!J45</f>
        <v>3200</v>
      </c>
      <c r="K45" s="87">
        <f>E23</f>
        <v>0</v>
      </c>
      <c r="L45" s="87">
        <f>F23</f>
        <v>0</v>
      </c>
      <c r="M45" s="20"/>
      <c r="N45" s="20"/>
      <c r="O45" s="20"/>
      <c r="P45" s="80"/>
    </row>
    <row r="46" spans="5:16" x14ac:dyDescent="0.25">
      <c r="E46" s="66">
        <f>LLANTAS!E46</f>
        <v>0</v>
      </c>
      <c r="F46" s="66">
        <f>LLANTAS!F46</f>
        <v>11000</v>
      </c>
      <c r="G46" s="20">
        <f>'SIST ELECT'!G46</f>
        <v>0</v>
      </c>
      <c r="H46" s="20">
        <f>'SIST ELECT'!H46</f>
        <v>0</v>
      </c>
      <c r="I46" s="87">
        <f>FRENOS!I46</f>
        <v>0</v>
      </c>
      <c r="J46" s="87">
        <f>FRENOS!J46</f>
        <v>2100</v>
      </c>
      <c r="K46" s="87">
        <f>E27</f>
        <v>0</v>
      </c>
      <c r="L46" s="87">
        <f>F27</f>
        <v>0</v>
      </c>
      <c r="M46" s="20"/>
      <c r="N46" s="20"/>
      <c r="O46" s="20"/>
      <c r="P46" s="80"/>
    </row>
  </sheetData>
  <sheetProtection selectLockedCells="1" selectUnlockedCells="1"/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AF46"/>
  <sheetViews>
    <sheetView zoomScale="75" zoomScaleNormal="75" workbookViewId="0">
      <selection activeCell="Y25" sqref="Y25"/>
    </sheetView>
  </sheetViews>
  <sheetFormatPr baseColWidth="10" defaultColWidth="11" defaultRowHeight="13.2" x14ac:dyDescent="0.25"/>
  <cols>
    <col min="1" max="1" width="3.44140625" customWidth="1"/>
    <col min="2" max="2" width="12.44140625" customWidth="1"/>
    <col min="3" max="3" width="10.5546875" customWidth="1"/>
    <col min="4" max="4" width="9.5546875" customWidth="1"/>
    <col min="5" max="5" width="5.33203125" customWidth="1"/>
    <col min="6" max="6" width="11.664062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6640625" customWidth="1"/>
    <col min="32" max="32" width="9.109375" customWidth="1"/>
  </cols>
  <sheetData>
    <row r="7" spans="2:32" x14ac:dyDescent="0.25">
      <c r="E7" s="166" t="s">
        <v>88</v>
      </c>
      <c r="F7" s="166"/>
      <c r="G7" s="159" t="s">
        <v>1</v>
      </c>
      <c r="H7" s="159"/>
      <c r="I7" s="159" t="s">
        <v>2</v>
      </c>
      <c r="J7" s="159"/>
      <c r="K7" s="159" t="s">
        <v>3</v>
      </c>
      <c r="L7" s="159"/>
      <c r="M7" s="159" t="s">
        <v>4</v>
      </c>
      <c r="N7" s="159"/>
      <c r="O7" s="159" t="s">
        <v>5</v>
      </c>
      <c r="P7" s="159"/>
      <c r="Q7" s="159" t="s">
        <v>6</v>
      </c>
      <c r="R7" s="159"/>
      <c r="S7" s="159" t="s">
        <v>7</v>
      </c>
      <c r="T7" s="159"/>
      <c r="U7" s="159" t="s">
        <v>8</v>
      </c>
      <c r="V7" s="159"/>
      <c r="W7" s="159" t="s">
        <v>9</v>
      </c>
      <c r="X7" s="159"/>
      <c r="Y7" s="159" t="s">
        <v>10</v>
      </c>
      <c r="Z7" s="159"/>
      <c r="AA7" s="159" t="s">
        <v>11</v>
      </c>
      <c r="AB7" s="159"/>
      <c r="AC7" s="159" t="s">
        <v>12</v>
      </c>
      <c r="AD7" s="159"/>
      <c r="AE7" s="159" t="s">
        <v>13</v>
      </c>
      <c r="AF7" s="159"/>
    </row>
    <row r="8" spans="2:32" x14ac:dyDescent="0.25">
      <c r="B8" s="2" t="s">
        <v>14</v>
      </c>
      <c r="C8" s="3" t="s">
        <v>15</v>
      </c>
      <c r="D8" s="3" t="s">
        <v>16</v>
      </c>
      <c r="E8" s="160" t="s">
        <v>93</v>
      </c>
      <c r="F8" s="16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11" t="s">
        <v>26</v>
      </c>
      <c r="H9" s="12" t="s">
        <v>27</v>
      </c>
      <c r="I9" s="11" t="s">
        <v>26</v>
      </c>
      <c r="J9" s="12" t="s">
        <v>27</v>
      </c>
      <c r="K9" s="11" t="s">
        <v>26</v>
      </c>
      <c r="L9" s="12" t="s">
        <v>27</v>
      </c>
      <c r="M9" s="11" t="s">
        <v>26</v>
      </c>
      <c r="N9" s="12" t="s">
        <v>27</v>
      </c>
      <c r="O9" s="11" t="s">
        <v>26</v>
      </c>
      <c r="P9" s="12" t="s">
        <v>27</v>
      </c>
      <c r="Q9" s="11" t="s">
        <v>26</v>
      </c>
      <c r="R9" s="12" t="s">
        <v>27</v>
      </c>
      <c r="S9" s="11" t="s">
        <v>26</v>
      </c>
      <c r="T9" s="12" t="s">
        <v>27</v>
      </c>
      <c r="U9" s="11" t="s">
        <v>26</v>
      </c>
      <c r="V9" s="12" t="s">
        <v>27</v>
      </c>
      <c r="W9" s="11" t="s">
        <v>26</v>
      </c>
      <c r="X9" s="12" t="s">
        <v>27</v>
      </c>
      <c r="Y9" s="11" t="s">
        <v>26</v>
      </c>
      <c r="Z9" s="12" t="s">
        <v>27</v>
      </c>
      <c r="AA9" s="11" t="s">
        <v>26</v>
      </c>
      <c r="AB9" s="12" t="s">
        <v>27</v>
      </c>
      <c r="AC9" s="11" t="s">
        <v>26</v>
      </c>
      <c r="AD9" s="12" t="s">
        <v>27</v>
      </c>
      <c r="AE9" s="11" t="s">
        <v>26</v>
      </c>
      <c r="AF9" s="12" t="s">
        <v>27</v>
      </c>
    </row>
    <row r="10" spans="2:32" x14ac:dyDescent="0.25">
      <c r="B10" s="108" t="str">
        <f>'SERV. PREVENTIVOS'!B10</f>
        <v>B-9</v>
      </c>
      <c r="C10" s="14">
        <f>'SERV. PREVENTIVOS'!C10</f>
        <v>46368</v>
      </c>
      <c r="D10" s="15">
        <f>'SERV. PREVENTIVOS'!D10</f>
        <v>3864</v>
      </c>
      <c r="E10" s="62"/>
      <c r="F10" s="115">
        <f>AF10</f>
        <v>0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>
        <f t="shared" ref="AE10:AE28" si="0">G10+I10+K10+M10+O10+Q10+S10+U10+W10+Y10+AA10+AC10</f>
        <v>0</v>
      </c>
      <c r="AF10" s="23">
        <f t="shared" ref="AF10:AF28" si="1">SUM(H10+J10+L10+N10+P10+R10+T10+V10+X10+Z10+AB10+AD10)</f>
        <v>0</v>
      </c>
    </row>
    <row r="11" spans="2:32" x14ac:dyDescent="0.25">
      <c r="B11" s="108" t="str">
        <f>'SERV. PREVENTIVOS'!B11</f>
        <v>B-65</v>
      </c>
      <c r="C11" s="14">
        <f>'SERV. PREVENTIVOS'!C11</f>
        <v>36612</v>
      </c>
      <c r="D11" s="15">
        <f>'SERV. PREVENTIVOS'!D11</f>
        <v>3051</v>
      </c>
      <c r="E11" s="65"/>
      <c r="F11" s="109">
        <v>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64">
        <f t="shared" si="0"/>
        <v>0</v>
      </c>
      <c r="AF11" s="23">
        <f t="shared" si="1"/>
        <v>0</v>
      </c>
    </row>
    <row r="12" spans="2:32" x14ac:dyDescent="0.25">
      <c r="B12" s="108" t="str">
        <f>'SERV. PREVENTIVOS'!B12</f>
        <v>B-357</v>
      </c>
      <c r="C12" s="14">
        <f>'SERV. PREVENTIVOS'!C12</f>
        <v>37440</v>
      </c>
      <c r="D12" s="15">
        <f>'SERV. PREVENTIVOS'!D12</f>
        <v>3120</v>
      </c>
      <c r="E12" s="66"/>
      <c r="F12" s="109">
        <f t="shared" ref="F12:F21" si="2">AF12</f>
        <v>0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>
        <f t="shared" si="0"/>
        <v>0</v>
      </c>
      <c r="AF12" s="98">
        <f t="shared" si="1"/>
        <v>0</v>
      </c>
    </row>
    <row r="13" spans="2:32" x14ac:dyDescent="0.25">
      <c r="B13" s="108" t="str">
        <f>'SERV. PREVENTIVOS'!B13</f>
        <v>B-7</v>
      </c>
      <c r="C13" s="14">
        <f>'SERV. PREVENTIVOS'!C13</f>
        <v>73116</v>
      </c>
      <c r="D13" s="15">
        <f>'SERV. PREVENTIVOS'!D13</f>
        <v>6093</v>
      </c>
      <c r="E13" s="66"/>
      <c r="F13" s="109">
        <f t="shared" si="2"/>
        <v>0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>
        <f t="shared" si="0"/>
        <v>0</v>
      </c>
      <c r="AF13" s="98">
        <f t="shared" si="1"/>
        <v>0</v>
      </c>
    </row>
    <row r="14" spans="2:32" x14ac:dyDescent="0.25">
      <c r="B14" s="108" t="str">
        <f>'SERV. PREVENTIVOS'!B14</f>
        <v>B-15</v>
      </c>
      <c r="C14" s="14">
        <f>'SERV. PREVENTIVOS'!C14</f>
        <v>59616</v>
      </c>
      <c r="D14" s="15">
        <f>'SERV. PREVENTIVOS'!D14</f>
        <v>4968</v>
      </c>
      <c r="E14" s="66"/>
      <c r="F14" s="109">
        <f t="shared" si="2"/>
        <v>0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>
        <f t="shared" si="0"/>
        <v>0</v>
      </c>
      <c r="AF14" s="98">
        <f t="shared" si="1"/>
        <v>0</v>
      </c>
    </row>
    <row r="15" spans="2:32" x14ac:dyDescent="0.25">
      <c r="B15" s="108" t="str">
        <f>'SERV. PREVENTIVOS'!B15</f>
        <v>B-541</v>
      </c>
      <c r="C15" s="14">
        <f>'SERV. PREVENTIVOS'!C15</f>
        <v>34608</v>
      </c>
      <c r="D15" s="15">
        <f>'SERV. PREVENTIVOS'!D15</f>
        <v>2884</v>
      </c>
      <c r="E15" s="66"/>
      <c r="F15" s="109">
        <f t="shared" si="2"/>
        <v>0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>
        <f t="shared" si="0"/>
        <v>0</v>
      </c>
      <c r="AF15" s="98">
        <f t="shared" si="1"/>
        <v>0</v>
      </c>
    </row>
    <row r="16" spans="2:32" x14ac:dyDescent="0.25">
      <c r="B16" s="108" t="str">
        <f>'SERV. PREVENTIVOS'!B16</f>
        <v>B-479</v>
      </c>
      <c r="C16" s="14">
        <f>'SERV. PREVENTIVOS'!C16</f>
        <v>33144</v>
      </c>
      <c r="D16" s="15">
        <f>'SERV. PREVENTIVOS'!D16</f>
        <v>2762</v>
      </c>
      <c r="E16" s="66"/>
      <c r="F16" s="109">
        <f t="shared" si="2"/>
        <v>0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>
        <f t="shared" si="0"/>
        <v>0</v>
      </c>
      <c r="AF16" s="98">
        <f t="shared" si="1"/>
        <v>0</v>
      </c>
    </row>
    <row r="17" spans="2:32" x14ac:dyDescent="0.25">
      <c r="B17" s="108" t="str">
        <f>'SERV. PREVENTIVOS'!B17</f>
        <v>B-382</v>
      </c>
      <c r="C17" s="14">
        <f>'SERV. PREVENTIVOS'!C17</f>
        <v>34572</v>
      </c>
      <c r="D17" s="15">
        <f>'SERV. PREVENTIVOS'!D17</f>
        <v>2881</v>
      </c>
      <c r="E17" s="66"/>
      <c r="F17" s="109">
        <f t="shared" si="2"/>
        <v>0</v>
      </c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>
        <f t="shared" si="0"/>
        <v>0</v>
      </c>
      <c r="AF17" s="98">
        <f t="shared" si="1"/>
        <v>0</v>
      </c>
    </row>
    <row r="18" spans="2:32" x14ac:dyDescent="0.25">
      <c r="B18" s="108" t="str">
        <f>'SERV. PREVENTIVOS'!B18</f>
        <v>A-37</v>
      </c>
      <c r="C18" s="14">
        <f>'SERV. PREVENTIVOS'!C18</f>
        <v>30120</v>
      </c>
      <c r="D18" s="15">
        <f>'SERV. PREVENTIVOS'!D18</f>
        <v>2510</v>
      </c>
      <c r="E18" s="66"/>
      <c r="F18" s="109">
        <f t="shared" si="2"/>
        <v>0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>
        <f t="shared" si="0"/>
        <v>0</v>
      </c>
      <c r="AF18" s="98">
        <f t="shared" si="1"/>
        <v>0</v>
      </c>
    </row>
    <row r="19" spans="2:32" x14ac:dyDescent="0.25">
      <c r="B19" s="108" t="str">
        <f>'SERV. PREVENTIVOS'!B19</f>
        <v>Q-67</v>
      </c>
      <c r="C19" s="14">
        <f>'SERV. PREVENTIVOS'!C19</f>
        <v>35280</v>
      </c>
      <c r="D19" s="15">
        <f>'SERV. PREVENTIVOS'!D19</f>
        <v>2940</v>
      </c>
      <c r="E19" s="66"/>
      <c r="F19" s="109">
        <f t="shared" si="2"/>
        <v>0</v>
      </c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>
        <f t="shared" si="0"/>
        <v>0</v>
      </c>
      <c r="AF19" s="98">
        <f t="shared" si="1"/>
        <v>0</v>
      </c>
    </row>
    <row r="20" spans="2:32" x14ac:dyDescent="0.25">
      <c r="B20" s="108" t="str">
        <f>'SERV. PREVENTIVOS'!B20</f>
        <v>Q-23</v>
      </c>
      <c r="C20" s="14">
        <f>'SERV. PREVENTIVOS'!C20</f>
        <v>46896</v>
      </c>
      <c r="D20" s="15">
        <f>'SERV. PREVENTIVOS'!D20</f>
        <v>3908</v>
      </c>
      <c r="E20" s="66"/>
      <c r="F20" s="109">
        <f t="shared" si="2"/>
        <v>0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>
        <f t="shared" si="0"/>
        <v>0</v>
      </c>
      <c r="AF20" s="98">
        <f t="shared" si="1"/>
        <v>0</v>
      </c>
    </row>
    <row r="21" spans="2:32" x14ac:dyDescent="0.25">
      <c r="B21" s="108" t="str">
        <f>'SERV. PREVENTIVOS'!B21</f>
        <v>Q-98</v>
      </c>
      <c r="C21" s="14">
        <f>'SERV. PREVENTIVOS'!C21</f>
        <v>44736</v>
      </c>
      <c r="D21" s="15">
        <f>'SERV. PREVENTIVOS'!D21</f>
        <v>3728</v>
      </c>
      <c r="E21" s="66"/>
      <c r="F21" s="109">
        <f t="shared" si="2"/>
        <v>0</v>
      </c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>
        <f t="shared" si="0"/>
        <v>0</v>
      </c>
      <c r="AF21" s="98">
        <f t="shared" si="1"/>
        <v>0</v>
      </c>
    </row>
    <row r="22" spans="2:32" x14ac:dyDescent="0.25">
      <c r="B22" s="108" t="str">
        <f>'SERV. PREVENTIVOS'!B22</f>
        <v>Q-664</v>
      </c>
      <c r="C22" s="14">
        <f>'SERV. PREVENTIVOS'!C22</f>
        <v>33456</v>
      </c>
      <c r="D22" s="15">
        <f>'SERV. PREVENTIVOS'!D22</f>
        <v>2788</v>
      </c>
      <c r="E22" s="66"/>
      <c r="F22" s="109">
        <v>0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>
        <f t="shared" si="0"/>
        <v>0</v>
      </c>
      <c r="AF22" s="98">
        <f t="shared" si="1"/>
        <v>0</v>
      </c>
    </row>
    <row r="23" spans="2:32" x14ac:dyDescent="0.25">
      <c r="B23" s="89" t="str">
        <f>'SERV. PREVENTIVOS'!B23</f>
        <v>A-6</v>
      </c>
      <c r="C23" s="42">
        <f>'SERV. PREVENTIVOS'!C23</f>
        <v>61032</v>
      </c>
      <c r="D23" s="42">
        <f>'SERV. PREVENTIVOS'!D23</f>
        <v>5086</v>
      </c>
      <c r="E23" s="70"/>
      <c r="F23" s="111">
        <f t="shared" ref="F23:F28" si="3">AF23</f>
        <v>0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>
        <f t="shared" si="0"/>
        <v>0</v>
      </c>
      <c r="AF23" s="104">
        <f t="shared" si="1"/>
        <v>0</v>
      </c>
    </row>
    <row r="24" spans="2:32" x14ac:dyDescent="0.25">
      <c r="B24" s="89" t="str">
        <f>'SERV. PREVENTIVOS'!B24</f>
        <v>A-367</v>
      </c>
      <c r="C24" s="42">
        <f>'SERV. PREVENTIVOS'!C24</f>
        <v>66744</v>
      </c>
      <c r="D24" s="42">
        <f>'SERV. PREVENTIVOS'!D24</f>
        <v>5562</v>
      </c>
      <c r="E24" s="70"/>
      <c r="F24" s="111">
        <f t="shared" si="3"/>
        <v>0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>
        <f t="shared" si="0"/>
        <v>0</v>
      </c>
      <c r="AF24" s="104">
        <f t="shared" si="1"/>
        <v>0</v>
      </c>
    </row>
    <row r="25" spans="2:32" x14ac:dyDescent="0.25">
      <c r="B25" s="89" t="str">
        <f>'SERV. PREVENTIVOS'!B25</f>
        <v>A-494</v>
      </c>
      <c r="C25" s="42">
        <f>'SERV. PREVENTIVOS'!C25</f>
        <v>66084</v>
      </c>
      <c r="D25" s="42">
        <f>'SERV. PREVENTIVOS'!D25</f>
        <v>5507</v>
      </c>
      <c r="E25" s="70"/>
      <c r="F25" s="111">
        <f t="shared" si="3"/>
        <v>0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>
        <f t="shared" si="0"/>
        <v>0</v>
      </c>
      <c r="AF25" s="104">
        <f t="shared" si="1"/>
        <v>0</v>
      </c>
    </row>
    <row r="26" spans="2:32" x14ac:dyDescent="0.25">
      <c r="B26" s="89" t="str">
        <f>'SERV. PREVENTIVOS'!B26</f>
        <v>A-278</v>
      </c>
      <c r="C26" s="42">
        <f>'SERV. PREVENTIVOS'!C26</f>
        <v>66744</v>
      </c>
      <c r="D26" s="42">
        <f>'SERV. PREVENTIVOS'!D26</f>
        <v>5562</v>
      </c>
      <c r="E26" s="70"/>
      <c r="F26" s="111">
        <f t="shared" si="3"/>
        <v>0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>
        <f t="shared" si="0"/>
        <v>0</v>
      </c>
      <c r="AF26" s="104">
        <f t="shared" si="1"/>
        <v>0</v>
      </c>
    </row>
    <row r="27" spans="2:32" x14ac:dyDescent="0.25">
      <c r="B27" s="89" t="str">
        <f>'SERV. PREVENTIVOS'!B27</f>
        <v>A-38</v>
      </c>
      <c r="C27" s="42">
        <f>'SERV. PREVENTIVOS'!C27</f>
        <v>59280</v>
      </c>
      <c r="D27" s="42">
        <f>'SERV. PREVENTIVOS'!D27</f>
        <v>4940</v>
      </c>
      <c r="E27" s="70"/>
      <c r="F27" s="111">
        <f t="shared" si="3"/>
        <v>0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>
        <f t="shared" si="0"/>
        <v>0</v>
      </c>
      <c r="AF27" s="104">
        <f t="shared" si="1"/>
        <v>0</v>
      </c>
    </row>
    <row r="28" spans="2:32" x14ac:dyDescent="0.25">
      <c r="B28" s="89" t="str">
        <f>'SERV. PREVENTIVOS'!B28</f>
        <v>A-93</v>
      </c>
      <c r="C28" s="42">
        <f>'SERV. PREVENTIVOS'!C28</f>
        <v>48984</v>
      </c>
      <c r="D28" s="42">
        <f>'SERV. PREVENTIVOS'!D28</f>
        <v>4082</v>
      </c>
      <c r="E28" s="72"/>
      <c r="F28" s="111">
        <f t="shared" si="3"/>
        <v>0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4">
        <f t="shared" si="0"/>
        <v>0</v>
      </c>
      <c r="AF28" s="104">
        <f t="shared" si="1"/>
        <v>0</v>
      </c>
    </row>
    <row r="29" spans="2:32" x14ac:dyDescent="0.25">
      <c r="B29" s="53" t="s">
        <v>13</v>
      </c>
      <c r="C29" s="74"/>
      <c r="D29" s="55"/>
      <c r="E29" s="55"/>
      <c r="F29" s="56">
        <f t="shared" ref="F29:AF29" si="4">SUM(F10:F28)</f>
        <v>0</v>
      </c>
      <c r="G29" s="56">
        <f t="shared" si="4"/>
        <v>0</v>
      </c>
      <c r="H29" s="56">
        <f t="shared" si="4"/>
        <v>0</v>
      </c>
      <c r="I29" s="56">
        <f t="shared" si="4"/>
        <v>0</v>
      </c>
      <c r="J29" s="56">
        <f t="shared" si="4"/>
        <v>0</v>
      </c>
      <c r="K29" s="56">
        <f t="shared" si="4"/>
        <v>0</v>
      </c>
      <c r="L29" s="56">
        <f t="shared" si="4"/>
        <v>0</v>
      </c>
      <c r="M29" s="56">
        <f t="shared" si="4"/>
        <v>0</v>
      </c>
      <c r="N29" s="56">
        <f t="shared" si="4"/>
        <v>0</v>
      </c>
      <c r="O29" s="56">
        <f t="shared" si="4"/>
        <v>0</v>
      </c>
      <c r="P29" s="56">
        <f t="shared" si="4"/>
        <v>0</v>
      </c>
      <c r="Q29" s="56">
        <f t="shared" si="4"/>
        <v>0</v>
      </c>
      <c r="R29" s="56">
        <f t="shared" si="4"/>
        <v>0</v>
      </c>
      <c r="S29" s="56">
        <f t="shared" si="4"/>
        <v>0</v>
      </c>
      <c r="T29" s="56">
        <f t="shared" si="4"/>
        <v>0</v>
      </c>
      <c r="U29" s="56">
        <f t="shared" si="4"/>
        <v>0</v>
      </c>
      <c r="V29" s="56">
        <f t="shared" si="4"/>
        <v>0</v>
      </c>
      <c r="W29" s="56">
        <f t="shared" si="4"/>
        <v>0</v>
      </c>
      <c r="X29" s="56">
        <f t="shared" si="4"/>
        <v>0</v>
      </c>
      <c r="Y29" s="56">
        <f t="shared" si="4"/>
        <v>0</v>
      </c>
      <c r="Z29" s="56">
        <f t="shared" si="4"/>
        <v>0</v>
      </c>
      <c r="AA29" s="56">
        <f t="shared" si="4"/>
        <v>0</v>
      </c>
      <c r="AB29" s="56">
        <f t="shared" si="4"/>
        <v>0</v>
      </c>
      <c r="AC29" s="56">
        <f t="shared" si="4"/>
        <v>0</v>
      </c>
      <c r="AD29" s="56">
        <f t="shared" si="4"/>
        <v>0</v>
      </c>
      <c r="AE29" s="56">
        <f t="shared" si="4"/>
        <v>0</v>
      </c>
      <c r="AF29" s="56">
        <f t="shared" si="4"/>
        <v>0</v>
      </c>
    </row>
    <row r="33" spans="5:16" x14ac:dyDescent="0.25">
      <c r="E33" s="159" t="s">
        <v>46</v>
      </c>
      <c r="F33" s="159"/>
      <c r="G33" s="159" t="s">
        <v>48</v>
      </c>
      <c r="H33" s="159"/>
      <c r="I33" s="159" t="s">
        <v>49</v>
      </c>
      <c r="J33" s="159"/>
      <c r="K33" s="159" t="s">
        <v>50</v>
      </c>
      <c r="L33" s="159"/>
      <c r="M33" s="159" t="s">
        <v>51</v>
      </c>
      <c r="N33" s="159"/>
      <c r="O33" s="159" t="s">
        <v>52</v>
      </c>
      <c r="P33" s="159"/>
    </row>
    <row r="34" spans="5:16" x14ac:dyDescent="0.25">
      <c r="E34" s="7" t="s">
        <v>24</v>
      </c>
      <c r="F34" s="7" t="s">
        <v>25</v>
      </c>
      <c r="G34" s="7" t="s">
        <v>24</v>
      </c>
      <c r="H34" s="7" t="s">
        <v>25</v>
      </c>
      <c r="I34" s="7" t="s">
        <v>24</v>
      </c>
      <c r="J34" s="7" t="s">
        <v>25</v>
      </c>
      <c r="K34" s="7" t="s">
        <v>24</v>
      </c>
      <c r="L34" s="7" t="s">
        <v>25</v>
      </c>
      <c r="M34" s="7" t="s">
        <v>24</v>
      </c>
      <c r="N34" s="7" t="s">
        <v>25</v>
      </c>
      <c r="O34" s="7" t="s">
        <v>24</v>
      </c>
      <c r="P34" s="7" t="s">
        <v>25</v>
      </c>
    </row>
    <row r="35" spans="5:16" x14ac:dyDescent="0.25">
      <c r="E35" s="93">
        <f>LLANTAS!E35</f>
        <v>0</v>
      </c>
      <c r="F35" s="93">
        <f>LLANTAS!F35</f>
        <v>19800</v>
      </c>
      <c r="G35" s="78">
        <f>'SIST ELECT'!G35</f>
        <v>0</v>
      </c>
      <c r="H35" s="78">
        <f>'SIST ELECT'!H35</f>
        <v>1700</v>
      </c>
      <c r="I35" s="78">
        <f>FRENOS!I35</f>
        <v>0</v>
      </c>
      <c r="J35" s="78">
        <f>FRENOS!J35</f>
        <v>1900</v>
      </c>
      <c r="K35" s="78">
        <f>MOTOR!K35</f>
        <v>0</v>
      </c>
      <c r="L35" s="78">
        <f>MOTOR!L35</f>
        <v>0</v>
      </c>
      <c r="M35" s="78">
        <f>E10</f>
        <v>0</v>
      </c>
      <c r="N35" s="78">
        <f>F10</f>
        <v>0</v>
      </c>
      <c r="O35" s="78"/>
      <c r="P35" s="79"/>
    </row>
    <row r="36" spans="5:16" x14ac:dyDescent="0.25">
      <c r="E36" s="66">
        <f>LLANTAS!E36</f>
        <v>0</v>
      </c>
      <c r="F36" s="66">
        <f>LLANTAS!F36</f>
        <v>18600</v>
      </c>
      <c r="G36" s="20">
        <f>'SIST ELECT'!G36</f>
        <v>0</v>
      </c>
      <c r="H36" s="20">
        <f>'SIST ELECT'!H36</f>
        <v>5400</v>
      </c>
      <c r="I36" s="87">
        <f>FRENOS!I36</f>
        <v>0</v>
      </c>
      <c r="J36" s="87">
        <f>FRENOS!J36</f>
        <v>2050</v>
      </c>
      <c r="K36" s="87">
        <f>MOTOR!K36</f>
        <v>0</v>
      </c>
      <c r="L36" s="87">
        <f>MOTOR!L36</f>
        <v>0</v>
      </c>
      <c r="M36" s="87">
        <f t="shared" ref="M36:M41" si="5">E12</f>
        <v>0</v>
      </c>
      <c r="N36" s="87">
        <f t="shared" ref="N36:N41" si="6">F12</f>
        <v>0</v>
      </c>
      <c r="O36" s="20"/>
      <c r="P36" s="80"/>
    </row>
    <row r="37" spans="5:16" x14ac:dyDescent="0.25">
      <c r="E37" s="66">
        <f>LLANTAS!E37</f>
        <v>0</v>
      </c>
      <c r="F37" s="66">
        <f>LLANTAS!F37</f>
        <v>11600</v>
      </c>
      <c r="G37" s="20">
        <f>'SIST ELECT'!G37</f>
        <v>0</v>
      </c>
      <c r="H37" s="20">
        <f>'SIST ELECT'!H37</f>
        <v>0</v>
      </c>
      <c r="I37" s="87">
        <f>FRENOS!I37</f>
        <v>0</v>
      </c>
      <c r="J37" s="87">
        <f>FRENOS!J37</f>
        <v>2050</v>
      </c>
      <c r="K37" s="87">
        <f>MOTOR!K37</f>
        <v>0</v>
      </c>
      <c r="L37" s="87">
        <f>MOTOR!L37</f>
        <v>0</v>
      </c>
      <c r="M37" s="87">
        <f t="shared" si="5"/>
        <v>0</v>
      </c>
      <c r="N37" s="87">
        <f t="shared" si="6"/>
        <v>0</v>
      </c>
      <c r="O37" s="20"/>
      <c r="P37" s="80"/>
    </row>
    <row r="38" spans="5:16" x14ac:dyDescent="0.25">
      <c r="E38" s="66">
        <f>LLANTAS!E38</f>
        <v>0</v>
      </c>
      <c r="F38" s="66">
        <f>LLANTAS!F38</f>
        <v>11600</v>
      </c>
      <c r="G38" s="20">
        <f>'SIST ELECT'!G38</f>
        <v>0</v>
      </c>
      <c r="H38" s="20">
        <f>'SIST ELECT'!H38</f>
        <v>0</v>
      </c>
      <c r="I38" s="87">
        <f>FRENOS!I38</f>
        <v>0</v>
      </c>
      <c r="J38" s="87">
        <f>FRENOS!J38</f>
        <v>5500</v>
      </c>
      <c r="K38" s="87">
        <f>MOTOR!K38</f>
        <v>0</v>
      </c>
      <c r="L38" s="87">
        <f>MOTOR!L38</f>
        <v>0</v>
      </c>
      <c r="M38" s="87">
        <f t="shared" si="5"/>
        <v>0</v>
      </c>
      <c r="N38" s="87">
        <f t="shared" si="6"/>
        <v>0</v>
      </c>
      <c r="O38" s="20"/>
      <c r="P38" s="80"/>
    </row>
    <row r="39" spans="5:16" x14ac:dyDescent="0.25">
      <c r="E39" s="66">
        <f>LLANTAS!E39</f>
        <v>0</v>
      </c>
      <c r="F39" s="66">
        <f>LLANTAS!F39</f>
        <v>13200</v>
      </c>
      <c r="G39" s="20">
        <f>'SIST ELECT'!G39</f>
        <v>0</v>
      </c>
      <c r="H39" s="20">
        <f>'SIST ELECT'!H39</f>
        <v>1700</v>
      </c>
      <c r="I39" s="87">
        <f>FRENOS!I39</f>
        <v>0</v>
      </c>
      <c r="J39" s="87">
        <f>FRENOS!J39</f>
        <v>4100</v>
      </c>
      <c r="K39" s="87">
        <f>MOTOR!K39</f>
        <v>0</v>
      </c>
      <c r="L39" s="87">
        <f>MOTOR!L39</f>
        <v>0</v>
      </c>
      <c r="M39" s="87">
        <f t="shared" si="5"/>
        <v>0</v>
      </c>
      <c r="N39" s="87">
        <f t="shared" si="6"/>
        <v>0</v>
      </c>
      <c r="O39" s="20"/>
      <c r="P39" s="80"/>
    </row>
    <row r="40" spans="5:16" x14ac:dyDescent="0.25">
      <c r="E40" s="66">
        <f>LLANTAS!E40</f>
        <v>0</v>
      </c>
      <c r="F40" s="66">
        <f>LLANTAS!F40</f>
        <v>19200</v>
      </c>
      <c r="G40" s="20">
        <f>'SIST ELECT'!G40</f>
        <v>0</v>
      </c>
      <c r="H40" s="20">
        <f>'SIST ELECT'!H40</f>
        <v>0</v>
      </c>
      <c r="I40" s="87">
        <f>FRENOS!I40</f>
        <v>0</v>
      </c>
      <c r="J40" s="87">
        <f>FRENOS!J40</f>
        <v>6100</v>
      </c>
      <c r="K40" s="87">
        <f>MOTOR!K40</f>
        <v>0</v>
      </c>
      <c r="L40" s="87">
        <f>MOTOR!L40</f>
        <v>0</v>
      </c>
      <c r="M40" s="87">
        <f t="shared" si="5"/>
        <v>0</v>
      </c>
      <c r="N40" s="87">
        <f t="shared" si="6"/>
        <v>0</v>
      </c>
      <c r="O40" s="20"/>
      <c r="P40" s="80"/>
    </row>
    <row r="41" spans="5:16" x14ac:dyDescent="0.25">
      <c r="E41" s="66">
        <f>LLANTAS!E41</f>
        <v>0</v>
      </c>
      <c r="F41" s="66">
        <f>LLANTAS!F41</f>
        <v>13000</v>
      </c>
      <c r="G41" s="20">
        <f>'SIST ELECT'!G41</f>
        <v>0</v>
      </c>
      <c r="H41" s="20">
        <f>'SIST ELECT'!H41</f>
        <v>1700</v>
      </c>
      <c r="I41" s="87">
        <f>FRENOS!I41</f>
        <v>0</v>
      </c>
      <c r="J41" s="87">
        <f>FRENOS!J41</f>
        <v>4100</v>
      </c>
      <c r="K41" s="87">
        <f>MOTOR!K41</f>
        <v>0</v>
      </c>
      <c r="L41" s="87">
        <f>MOTOR!L41</f>
        <v>0</v>
      </c>
      <c r="M41" s="87">
        <f t="shared" si="5"/>
        <v>0</v>
      </c>
      <c r="N41" s="87">
        <f t="shared" si="6"/>
        <v>0</v>
      </c>
      <c r="O41" s="20"/>
      <c r="P41" s="80"/>
    </row>
    <row r="42" spans="5:16" x14ac:dyDescent="0.25">
      <c r="E42" s="66">
        <f>LLANTAS!E42</f>
        <v>0</v>
      </c>
      <c r="F42" s="66">
        <f>LLANTAS!F42</f>
        <v>10000</v>
      </c>
      <c r="G42" s="20">
        <f>'SIST ELECT'!G42</f>
        <v>0</v>
      </c>
      <c r="H42" s="20">
        <f>'SIST ELECT'!H42</f>
        <v>3400</v>
      </c>
      <c r="I42" s="87">
        <f>FRENOS!I42</f>
        <v>0</v>
      </c>
      <c r="J42" s="87">
        <f>FRENOS!J42</f>
        <v>3316</v>
      </c>
      <c r="K42" s="87">
        <f>MOTOR!K42</f>
        <v>0</v>
      </c>
      <c r="L42" s="87">
        <f>MOTOR!L42</f>
        <v>0</v>
      </c>
      <c r="M42" s="87">
        <f t="shared" ref="M42:N44" si="7">E19</f>
        <v>0</v>
      </c>
      <c r="N42" s="87">
        <f t="shared" si="7"/>
        <v>0</v>
      </c>
      <c r="O42" s="20"/>
      <c r="P42" s="80"/>
    </row>
    <row r="43" spans="5:16" x14ac:dyDescent="0.25">
      <c r="E43" s="66">
        <f>LLANTAS!E43</f>
        <v>0</v>
      </c>
      <c r="F43" s="66">
        <f>LLANTAS!F43</f>
        <v>11600</v>
      </c>
      <c r="G43" s="20">
        <f>'SIST ELECT'!G43</f>
        <v>0</v>
      </c>
      <c r="H43" s="20">
        <f>'SIST ELECT'!H43</f>
        <v>0</v>
      </c>
      <c r="I43" s="87">
        <f>FRENOS!I43</f>
        <v>0</v>
      </c>
      <c r="J43" s="87">
        <f>FRENOS!J43</f>
        <v>0</v>
      </c>
      <c r="K43" s="87">
        <f>MOTOR!K43</f>
        <v>0</v>
      </c>
      <c r="L43" s="87">
        <f>MOTOR!L43</f>
        <v>0</v>
      </c>
      <c r="M43" s="87">
        <f t="shared" si="7"/>
        <v>0</v>
      </c>
      <c r="N43" s="87">
        <f t="shared" si="7"/>
        <v>0</v>
      </c>
      <c r="O43" s="20"/>
      <c r="P43" s="80"/>
    </row>
    <row r="44" spans="5:16" x14ac:dyDescent="0.25">
      <c r="E44" s="66">
        <f>LLANTAS!E44</f>
        <v>0</v>
      </c>
      <c r="F44" s="66">
        <f>LLANTAS!F44</f>
        <v>11300</v>
      </c>
      <c r="G44" s="20">
        <f>'SIST ELECT'!G44</f>
        <v>0</v>
      </c>
      <c r="H44" s="20">
        <f>'SIST ELECT'!H44</f>
        <v>2000</v>
      </c>
      <c r="I44" s="87">
        <f>FRENOS!I44</f>
        <v>0</v>
      </c>
      <c r="J44" s="87">
        <f>FRENOS!J44</f>
        <v>5300</v>
      </c>
      <c r="K44" s="87">
        <f>MOTOR!K44</f>
        <v>0</v>
      </c>
      <c r="L44" s="87">
        <f>MOTOR!L44</f>
        <v>0</v>
      </c>
      <c r="M44" s="87">
        <f t="shared" si="7"/>
        <v>0</v>
      </c>
      <c r="N44" s="87">
        <f t="shared" si="7"/>
        <v>0</v>
      </c>
      <c r="O44" s="20"/>
      <c r="P44" s="80"/>
    </row>
    <row r="45" spans="5:16" x14ac:dyDescent="0.25">
      <c r="E45" s="66">
        <f>LLANTAS!E45</f>
        <v>0</v>
      </c>
      <c r="F45" s="66">
        <f>LLANTAS!F45</f>
        <v>11500</v>
      </c>
      <c r="G45" s="20">
        <f>'SIST ELECT'!G45</f>
        <v>0</v>
      </c>
      <c r="H45" s="20">
        <f>'SIST ELECT'!H45</f>
        <v>1700</v>
      </c>
      <c r="I45" s="87">
        <f>FRENOS!I45</f>
        <v>0</v>
      </c>
      <c r="J45" s="87">
        <f>FRENOS!J45</f>
        <v>3200</v>
      </c>
      <c r="K45" s="87">
        <f>MOTOR!K45</f>
        <v>0</v>
      </c>
      <c r="L45" s="87">
        <f>MOTOR!L45</f>
        <v>0</v>
      </c>
      <c r="M45" s="87">
        <f>E23</f>
        <v>0</v>
      </c>
      <c r="N45" s="87">
        <f>F23</f>
        <v>0</v>
      </c>
      <c r="O45" s="20"/>
      <c r="P45" s="80"/>
    </row>
    <row r="46" spans="5:16" x14ac:dyDescent="0.25">
      <c r="E46" s="66">
        <f>LLANTAS!E46</f>
        <v>0</v>
      </c>
      <c r="F46" s="66">
        <f>LLANTAS!F46</f>
        <v>11000</v>
      </c>
      <c r="G46" s="20">
        <f>'SIST ELECT'!G46</f>
        <v>0</v>
      </c>
      <c r="H46" s="20">
        <f>'SIST ELECT'!H46</f>
        <v>0</v>
      </c>
      <c r="I46" s="87">
        <f>FRENOS!I46</f>
        <v>0</v>
      </c>
      <c r="J46" s="87">
        <f>FRENOS!J46</f>
        <v>2100</v>
      </c>
      <c r="K46" s="87">
        <f>MOTOR!K46</f>
        <v>0</v>
      </c>
      <c r="L46" s="87">
        <f>MOTOR!L46</f>
        <v>0</v>
      </c>
      <c r="M46" s="87">
        <f>E27</f>
        <v>0</v>
      </c>
      <c r="N46" s="87">
        <f>F27</f>
        <v>0</v>
      </c>
      <c r="O46" s="20"/>
      <c r="P46" s="80"/>
    </row>
  </sheetData>
  <sheetProtection selectLockedCells="1" selectUnlockedCells="1"/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7:AF46"/>
  <sheetViews>
    <sheetView zoomScale="75" zoomScaleNormal="75" workbookViewId="0">
      <selection activeCell="A24" sqref="A24"/>
    </sheetView>
  </sheetViews>
  <sheetFormatPr baseColWidth="10" defaultColWidth="11" defaultRowHeight="13.2" x14ac:dyDescent="0.25"/>
  <cols>
    <col min="1" max="1" width="3.44140625" customWidth="1"/>
    <col min="2" max="2" width="12.5546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5546875" customWidth="1"/>
    <col min="32" max="32" width="8" customWidth="1"/>
  </cols>
  <sheetData>
    <row r="7" spans="2:32" x14ac:dyDescent="0.25">
      <c r="E7" s="166" t="s">
        <v>88</v>
      </c>
      <c r="F7" s="166"/>
      <c r="G7" s="159" t="s">
        <v>1</v>
      </c>
      <c r="H7" s="159"/>
      <c r="I7" s="159" t="s">
        <v>2</v>
      </c>
      <c r="J7" s="159"/>
      <c r="K7" s="159" t="s">
        <v>3</v>
      </c>
      <c r="L7" s="159"/>
      <c r="M7" s="159" t="s">
        <v>4</v>
      </c>
      <c r="N7" s="159"/>
      <c r="O7" s="159" t="s">
        <v>5</v>
      </c>
      <c r="P7" s="159"/>
      <c r="Q7" s="159" t="s">
        <v>6</v>
      </c>
      <c r="R7" s="159"/>
      <c r="S7" s="159" t="s">
        <v>7</v>
      </c>
      <c r="T7" s="159"/>
      <c r="U7" s="159" t="s">
        <v>8</v>
      </c>
      <c r="V7" s="159"/>
      <c r="W7" s="159" t="s">
        <v>9</v>
      </c>
      <c r="X7" s="159"/>
      <c r="Y7" s="159" t="s">
        <v>10</v>
      </c>
      <c r="Z7" s="159"/>
      <c r="AA7" s="159" t="s">
        <v>11</v>
      </c>
      <c r="AB7" s="159"/>
      <c r="AC7" s="159" t="s">
        <v>12</v>
      </c>
      <c r="AD7" s="159"/>
      <c r="AE7" s="159" t="s">
        <v>13</v>
      </c>
      <c r="AF7" s="159"/>
    </row>
    <row r="8" spans="2:32" x14ac:dyDescent="0.25">
      <c r="B8" s="2" t="s">
        <v>14</v>
      </c>
      <c r="C8" s="3" t="s">
        <v>15</v>
      </c>
      <c r="D8" s="3" t="s">
        <v>16</v>
      </c>
      <c r="E8" s="160" t="s">
        <v>94</v>
      </c>
      <c r="F8" s="16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11" t="s">
        <v>26</v>
      </c>
      <c r="H9" s="12" t="s">
        <v>27</v>
      </c>
      <c r="I9" s="11" t="s">
        <v>26</v>
      </c>
      <c r="J9" s="12" t="s">
        <v>27</v>
      </c>
      <c r="K9" s="11" t="s">
        <v>26</v>
      </c>
      <c r="L9" s="12" t="s">
        <v>27</v>
      </c>
      <c r="M9" s="11" t="s">
        <v>26</v>
      </c>
      <c r="N9" s="12" t="s">
        <v>27</v>
      </c>
      <c r="O9" s="11" t="s">
        <v>26</v>
      </c>
      <c r="P9" s="12" t="s">
        <v>27</v>
      </c>
      <c r="Q9" s="11" t="s">
        <v>26</v>
      </c>
      <c r="R9" s="12" t="s">
        <v>27</v>
      </c>
      <c r="S9" s="11" t="s">
        <v>26</v>
      </c>
      <c r="T9" s="12" t="s">
        <v>27</v>
      </c>
      <c r="U9" s="11" t="s">
        <v>26</v>
      </c>
      <c r="V9" s="12" t="s">
        <v>27</v>
      </c>
      <c r="W9" s="11" t="s">
        <v>26</v>
      </c>
      <c r="X9" s="12" t="s">
        <v>27</v>
      </c>
      <c r="Y9" s="11" t="s">
        <v>26</v>
      </c>
      <c r="Z9" s="12" t="s">
        <v>27</v>
      </c>
      <c r="AA9" s="11" t="s">
        <v>26</v>
      </c>
      <c r="AB9" s="12" t="s">
        <v>27</v>
      </c>
      <c r="AC9" s="11" t="s">
        <v>26</v>
      </c>
      <c r="AD9" s="12" t="s">
        <v>27</v>
      </c>
      <c r="AE9" s="11" t="s">
        <v>26</v>
      </c>
      <c r="AF9" s="12" t="s">
        <v>27</v>
      </c>
    </row>
    <row r="10" spans="2:32" x14ac:dyDescent="0.25">
      <c r="B10" s="108" t="str">
        <f>'SERV. PREVENTIVOS'!B10</f>
        <v>B-9</v>
      </c>
      <c r="C10" s="14">
        <f>'SERV. PREVENTIVOS'!C10</f>
        <v>46368</v>
      </c>
      <c r="D10" s="15">
        <f>'SERV. PREVENTIVOS'!D10</f>
        <v>3864</v>
      </c>
      <c r="E10" s="62"/>
      <c r="F10" s="115">
        <f t="shared" ref="F10:F28" si="0">AF10</f>
        <v>0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23">
        <f t="shared" ref="AE10:AE28" si="1">SUM(G10+I10+K10+M10+O10+Q10+S10+U10+W10+Y10+AA10+AC10)</f>
        <v>0</v>
      </c>
      <c r="AF10" s="23">
        <f t="shared" ref="AF10:AF16" si="2">SUM(H10+J10+L10+N10+P10+R10+T10+V10+X10+Z10+AB10+AD10)</f>
        <v>0</v>
      </c>
    </row>
    <row r="11" spans="2:32" x14ac:dyDescent="0.25">
      <c r="B11" s="108" t="str">
        <f>'SERV. PREVENTIVOS'!B11</f>
        <v>B-65</v>
      </c>
      <c r="C11" s="14">
        <f>'SERV. PREVENTIVOS'!C11</f>
        <v>36612</v>
      </c>
      <c r="D11" s="15">
        <f>'SERV. PREVENTIVOS'!D11</f>
        <v>3051</v>
      </c>
      <c r="E11" s="65"/>
      <c r="F11" s="115">
        <f t="shared" si="0"/>
        <v>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3">
        <f t="shared" si="1"/>
        <v>0</v>
      </c>
      <c r="AF11" s="23">
        <f t="shared" si="2"/>
        <v>0</v>
      </c>
    </row>
    <row r="12" spans="2:32" x14ac:dyDescent="0.25">
      <c r="B12" s="108" t="str">
        <f>'SERV. PREVENTIVOS'!B12</f>
        <v>B-357</v>
      </c>
      <c r="C12" s="14">
        <f>'SERV. PREVENTIVOS'!C12</f>
        <v>37440</v>
      </c>
      <c r="D12" s="15">
        <f>'SERV. PREVENTIVOS'!D12</f>
        <v>3120</v>
      </c>
      <c r="E12" s="66"/>
      <c r="F12" s="109">
        <f t="shared" si="0"/>
        <v>0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98">
        <f t="shared" si="1"/>
        <v>0</v>
      </c>
      <c r="AF12" s="98">
        <f t="shared" si="2"/>
        <v>0</v>
      </c>
    </row>
    <row r="13" spans="2:32" x14ac:dyDescent="0.25">
      <c r="B13" s="108" t="str">
        <f>'SERV. PREVENTIVOS'!B13</f>
        <v>B-7</v>
      </c>
      <c r="C13" s="14">
        <f>'SERV. PREVENTIVOS'!C13</f>
        <v>73116</v>
      </c>
      <c r="D13" s="15">
        <f>'SERV. PREVENTIVOS'!D13</f>
        <v>6093</v>
      </c>
      <c r="E13" s="66"/>
      <c r="F13" s="109">
        <f t="shared" si="0"/>
        <v>0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98">
        <f t="shared" si="1"/>
        <v>0</v>
      </c>
      <c r="AF13" s="98">
        <f t="shared" si="2"/>
        <v>0</v>
      </c>
    </row>
    <row r="14" spans="2:32" x14ac:dyDescent="0.25">
      <c r="B14" s="108" t="str">
        <f>'SERV. PREVENTIVOS'!B14</f>
        <v>B-15</v>
      </c>
      <c r="C14" s="14">
        <f>'SERV. PREVENTIVOS'!C14</f>
        <v>59616</v>
      </c>
      <c r="D14" s="15">
        <f>'SERV. PREVENTIVOS'!D14</f>
        <v>4968</v>
      </c>
      <c r="E14" s="66"/>
      <c r="F14" s="109">
        <f t="shared" si="0"/>
        <v>0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98">
        <f t="shared" si="1"/>
        <v>0</v>
      </c>
      <c r="AF14" s="98">
        <f t="shared" si="2"/>
        <v>0</v>
      </c>
    </row>
    <row r="15" spans="2:32" x14ac:dyDescent="0.25">
      <c r="B15" s="108" t="str">
        <f>'SERV. PREVENTIVOS'!B15</f>
        <v>B-541</v>
      </c>
      <c r="C15" s="14">
        <f>'SERV. PREVENTIVOS'!C15</f>
        <v>34608</v>
      </c>
      <c r="D15" s="15">
        <f>'SERV. PREVENTIVOS'!D15</f>
        <v>2884</v>
      </c>
      <c r="E15" s="66"/>
      <c r="F15" s="109">
        <f t="shared" si="0"/>
        <v>0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98">
        <f t="shared" si="1"/>
        <v>0</v>
      </c>
      <c r="AF15" s="98">
        <f t="shared" si="2"/>
        <v>0</v>
      </c>
    </row>
    <row r="16" spans="2:32" x14ac:dyDescent="0.25">
      <c r="B16" s="108" t="str">
        <f>'SERV. PREVENTIVOS'!B16</f>
        <v>B-479</v>
      </c>
      <c r="C16" s="14">
        <f>'SERV. PREVENTIVOS'!C16</f>
        <v>33144</v>
      </c>
      <c r="D16" s="15">
        <f>'SERV. PREVENTIVOS'!D16</f>
        <v>2762</v>
      </c>
      <c r="E16" s="66"/>
      <c r="F16" s="109">
        <f t="shared" si="0"/>
        <v>0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98">
        <f t="shared" si="1"/>
        <v>0</v>
      </c>
      <c r="AF16" s="98">
        <f t="shared" si="2"/>
        <v>0</v>
      </c>
    </row>
    <row r="17" spans="2:32" x14ac:dyDescent="0.25">
      <c r="B17" s="108" t="str">
        <f>'SERV. PREVENTIVOS'!B17</f>
        <v>B-382</v>
      </c>
      <c r="C17" s="14">
        <f>'SERV. PREVENTIVOS'!C17</f>
        <v>34572</v>
      </c>
      <c r="D17" s="15">
        <f>'SERV. PREVENTIVOS'!D17</f>
        <v>2881</v>
      </c>
      <c r="E17" s="66"/>
      <c r="F17" s="109">
        <f t="shared" si="0"/>
        <v>0</v>
      </c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98">
        <f t="shared" si="1"/>
        <v>0</v>
      </c>
      <c r="AF17" s="98">
        <v>0</v>
      </c>
    </row>
    <row r="18" spans="2:32" x14ac:dyDescent="0.25">
      <c r="B18" s="108" t="str">
        <f>'SERV. PREVENTIVOS'!B18</f>
        <v>A-37</v>
      </c>
      <c r="C18" s="14">
        <f>'SERV. PREVENTIVOS'!C18</f>
        <v>30120</v>
      </c>
      <c r="D18" s="15">
        <f>'SERV. PREVENTIVOS'!D18</f>
        <v>2510</v>
      </c>
      <c r="E18" s="66"/>
      <c r="F18" s="109">
        <f t="shared" si="0"/>
        <v>0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98">
        <f t="shared" si="1"/>
        <v>0</v>
      </c>
      <c r="AF18" s="98">
        <f t="shared" ref="AF18:AF28" si="3">SUM(H18+J18+L18+N18+P18+R18+T18+V18+X18+Z18+AB18+AD18)</f>
        <v>0</v>
      </c>
    </row>
    <row r="19" spans="2:32" x14ac:dyDescent="0.25">
      <c r="B19" s="108" t="str">
        <f>'SERV. PREVENTIVOS'!B19</f>
        <v>Q-67</v>
      </c>
      <c r="C19" s="14">
        <f>'SERV. PREVENTIVOS'!C19</f>
        <v>35280</v>
      </c>
      <c r="D19" s="15">
        <f>'SERV. PREVENTIVOS'!D19</f>
        <v>2940</v>
      </c>
      <c r="E19" s="66"/>
      <c r="F19" s="109">
        <f t="shared" si="0"/>
        <v>0</v>
      </c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98">
        <f t="shared" si="1"/>
        <v>0</v>
      </c>
      <c r="AF19" s="98">
        <f t="shared" si="3"/>
        <v>0</v>
      </c>
    </row>
    <row r="20" spans="2:32" x14ac:dyDescent="0.25">
      <c r="B20" s="108" t="str">
        <f>'SERV. PREVENTIVOS'!B20</f>
        <v>Q-23</v>
      </c>
      <c r="C20" s="14">
        <f>'SERV. PREVENTIVOS'!C20</f>
        <v>46896</v>
      </c>
      <c r="D20" s="15">
        <f>'SERV. PREVENTIVOS'!D20</f>
        <v>3908</v>
      </c>
      <c r="E20" s="66"/>
      <c r="F20" s="109">
        <f t="shared" si="0"/>
        <v>0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98">
        <f t="shared" si="1"/>
        <v>0</v>
      </c>
      <c r="AF20" s="98">
        <f t="shared" si="3"/>
        <v>0</v>
      </c>
    </row>
    <row r="21" spans="2:32" x14ac:dyDescent="0.25">
      <c r="B21" s="108" t="str">
        <f>'SERV. PREVENTIVOS'!B21</f>
        <v>Q-98</v>
      </c>
      <c r="C21" s="14">
        <f>'SERV. PREVENTIVOS'!C21</f>
        <v>44736</v>
      </c>
      <c r="D21" s="15">
        <f>'SERV. PREVENTIVOS'!D21</f>
        <v>3728</v>
      </c>
      <c r="E21" s="66"/>
      <c r="F21" s="109">
        <f t="shared" si="0"/>
        <v>0</v>
      </c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98">
        <f t="shared" si="1"/>
        <v>0</v>
      </c>
      <c r="AF21" s="98">
        <f t="shared" si="3"/>
        <v>0</v>
      </c>
    </row>
    <row r="22" spans="2:32" x14ac:dyDescent="0.25">
      <c r="B22" s="108" t="str">
        <f>'SERV. PREVENTIVOS'!B22</f>
        <v>Q-664</v>
      </c>
      <c r="C22" s="14">
        <f>'SERV. PREVENTIVOS'!C22</f>
        <v>33456</v>
      </c>
      <c r="D22" s="15">
        <f>'SERV. PREVENTIVOS'!D22</f>
        <v>2788</v>
      </c>
      <c r="E22" s="66"/>
      <c r="F22" s="109">
        <f t="shared" si="0"/>
        <v>0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98">
        <f t="shared" si="1"/>
        <v>0</v>
      </c>
      <c r="AF22" s="98">
        <f t="shared" si="3"/>
        <v>0</v>
      </c>
    </row>
    <row r="23" spans="2:32" x14ac:dyDescent="0.25">
      <c r="B23" s="89" t="str">
        <f>'SERV. PREVENTIVOS'!B23</f>
        <v>A-6</v>
      </c>
      <c r="C23" s="42">
        <f>'SERV. PREVENTIVOS'!C23</f>
        <v>61032</v>
      </c>
      <c r="D23" s="42">
        <f>'SERV. PREVENTIVOS'!D23</f>
        <v>5086</v>
      </c>
      <c r="E23" s="70"/>
      <c r="F23" s="111">
        <f t="shared" si="0"/>
        <v>0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116">
        <f t="shared" si="1"/>
        <v>0</v>
      </c>
      <c r="AF23" s="104">
        <f t="shared" si="3"/>
        <v>0</v>
      </c>
    </row>
    <row r="24" spans="2:32" x14ac:dyDescent="0.25">
      <c r="B24" s="89" t="str">
        <f>'SERV. PREVENTIVOS'!B24</f>
        <v>A-367</v>
      </c>
      <c r="C24" s="42">
        <f>'SERV. PREVENTIVOS'!C24</f>
        <v>66744</v>
      </c>
      <c r="D24" s="42">
        <f>'SERV. PREVENTIVOS'!D24</f>
        <v>5562</v>
      </c>
      <c r="E24" s="70"/>
      <c r="F24" s="111">
        <f t="shared" si="0"/>
        <v>0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116">
        <f t="shared" si="1"/>
        <v>0</v>
      </c>
      <c r="AF24" s="104">
        <f t="shared" si="3"/>
        <v>0</v>
      </c>
    </row>
    <row r="25" spans="2:32" x14ac:dyDescent="0.25">
      <c r="B25" s="89" t="str">
        <f>'SERV. PREVENTIVOS'!B25</f>
        <v>A-494</v>
      </c>
      <c r="C25" s="42">
        <f>'SERV. PREVENTIVOS'!C25</f>
        <v>66084</v>
      </c>
      <c r="D25" s="42">
        <f>'SERV. PREVENTIVOS'!D25</f>
        <v>5507</v>
      </c>
      <c r="E25" s="70"/>
      <c r="F25" s="111">
        <f t="shared" si="0"/>
        <v>0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116">
        <f t="shared" si="1"/>
        <v>0</v>
      </c>
      <c r="AF25" s="104">
        <f t="shared" si="3"/>
        <v>0</v>
      </c>
    </row>
    <row r="26" spans="2:32" x14ac:dyDescent="0.25">
      <c r="B26" s="89" t="str">
        <f>'SERV. PREVENTIVOS'!B26</f>
        <v>A-278</v>
      </c>
      <c r="C26" s="42">
        <f>'SERV. PREVENTIVOS'!C26</f>
        <v>66744</v>
      </c>
      <c r="D26" s="42">
        <f>'SERV. PREVENTIVOS'!D26</f>
        <v>5562</v>
      </c>
      <c r="E26" s="70"/>
      <c r="F26" s="111">
        <f t="shared" si="0"/>
        <v>0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116">
        <f t="shared" si="1"/>
        <v>0</v>
      </c>
      <c r="AF26" s="104">
        <f t="shared" si="3"/>
        <v>0</v>
      </c>
    </row>
    <row r="27" spans="2:32" x14ac:dyDescent="0.25">
      <c r="B27" s="89" t="str">
        <f>'SERV. PREVENTIVOS'!B27</f>
        <v>A-38</v>
      </c>
      <c r="C27" s="42">
        <f>'SERV. PREVENTIVOS'!C27</f>
        <v>59280</v>
      </c>
      <c r="D27" s="42">
        <f>'SERV. PREVENTIVOS'!D27</f>
        <v>4940</v>
      </c>
      <c r="E27" s="70"/>
      <c r="F27" s="111">
        <f t="shared" si="0"/>
        <v>0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116">
        <f t="shared" si="1"/>
        <v>0</v>
      </c>
      <c r="AF27" s="104">
        <f t="shared" si="3"/>
        <v>0</v>
      </c>
    </row>
    <row r="28" spans="2:32" x14ac:dyDescent="0.25">
      <c r="B28" s="89" t="str">
        <f>'SERV. PREVENTIVOS'!B28</f>
        <v>A-93</v>
      </c>
      <c r="C28" s="42">
        <f>'SERV. PREVENTIVOS'!C28</f>
        <v>48984</v>
      </c>
      <c r="D28" s="42">
        <f>'SERV. PREVENTIVOS'!D28</f>
        <v>4082</v>
      </c>
      <c r="E28" s="72"/>
      <c r="F28" s="111">
        <f t="shared" si="0"/>
        <v>0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116">
        <f t="shared" si="1"/>
        <v>0</v>
      </c>
      <c r="AF28" s="104">
        <f t="shared" si="3"/>
        <v>0</v>
      </c>
    </row>
    <row r="29" spans="2:32" x14ac:dyDescent="0.25">
      <c r="B29" s="53" t="s">
        <v>13</v>
      </c>
      <c r="C29" s="74"/>
      <c r="D29" s="55"/>
      <c r="E29" s="55"/>
      <c r="F29" s="56">
        <f t="shared" ref="F29:AF29" si="4">SUM(F10:F28)</f>
        <v>0</v>
      </c>
      <c r="G29" s="56">
        <f t="shared" si="4"/>
        <v>0</v>
      </c>
      <c r="H29" s="56">
        <f t="shared" si="4"/>
        <v>0</v>
      </c>
      <c r="I29" s="56">
        <f t="shared" si="4"/>
        <v>0</v>
      </c>
      <c r="J29" s="56">
        <f t="shared" si="4"/>
        <v>0</v>
      </c>
      <c r="K29" s="56">
        <f t="shared" si="4"/>
        <v>0</v>
      </c>
      <c r="L29" s="56">
        <f t="shared" si="4"/>
        <v>0</v>
      </c>
      <c r="M29" s="56">
        <f t="shared" si="4"/>
        <v>0</v>
      </c>
      <c r="N29" s="56">
        <f t="shared" si="4"/>
        <v>0</v>
      </c>
      <c r="O29" s="56">
        <f t="shared" si="4"/>
        <v>0</v>
      </c>
      <c r="P29" s="56">
        <f t="shared" si="4"/>
        <v>0</v>
      </c>
      <c r="Q29" s="56">
        <f t="shared" si="4"/>
        <v>0</v>
      </c>
      <c r="R29" s="56">
        <f t="shared" si="4"/>
        <v>0</v>
      </c>
      <c r="S29" s="56">
        <f t="shared" si="4"/>
        <v>0</v>
      </c>
      <c r="T29" s="56">
        <f t="shared" si="4"/>
        <v>0</v>
      </c>
      <c r="U29" s="56">
        <f t="shared" si="4"/>
        <v>0</v>
      </c>
      <c r="V29" s="56">
        <f t="shared" si="4"/>
        <v>0</v>
      </c>
      <c r="W29" s="56">
        <f t="shared" si="4"/>
        <v>0</v>
      </c>
      <c r="X29" s="56">
        <f t="shared" si="4"/>
        <v>0</v>
      </c>
      <c r="Y29" s="56">
        <f t="shared" si="4"/>
        <v>0</v>
      </c>
      <c r="Z29" s="56">
        <f t="shared" si="4"/>
        <v>0</v>
      </c>
      <c r="AA29" s="56">
        <f t="shared" si="4"/>
        <v>0</v>
      </c>
      <c r="AB29" s="56">
        <f t="shared" si="4"/>
        <v>0</v>
      </c>
      <c r="AC29" s="56">
        <f t="shared" si="4"/>
        <v>0</v>
      </c>
      <c r="AD29" s="56">
        <f t="shared" si="4"/>
        <v>0</v>
      </c>
      <c r="AE29" s="56">
        <f t="shared" si="4"/>
        <v>0</v>
      </c>
      <c r="AF29" s="56">
        <f t="shared" si="4"/>
        <v>0</v>
      </c>
    </row>
    <row r="33" spans="5:16" x14ac:dyDescent="0.25">
      <c r="E33" s="159" t="s">
        <v>46</v>
      </c>
      <c r="F33" s="159"/>
      <c r="G33" s="159" t="s">
        <v>48</v>
      </c>
      <c r="H33" s="159"/>
      <c r="I33" s="159" t="s">
        <v>49</v>
      </c>
      <c r="J33" s="159"/>
      <c r="K33" s="159" t="s">
        <v>50</v>
      </c>
      <c r="L33" s="159"/>
      <c r="M33" s="159" t="s">
        <v>51</v>
      </c>
      <c r="N33" s="159"/>
      <c r="O33" s="159" t="s">
        <v>52</v>
      </c>
      <c r="P33" s="159"/>
    </row>
    <row r="34" spans="5:16" x14ac:dyDescent="0.25">
      <c r="E34" s="7" t="s">
        <v>24</v>
      </c>
      <c r="F34" s="7" t="s">
        <v>25</v>
      </c>
      <c r="G34" s="7" t="s">
        <v>24</v>
      </c>
      <c r="H34" s="7" t="s">
        <v>25</v>
      </c>
      <c r="I34" s="7" t="s">
        <v>24</v>
      </c>
      <c r="J34" s="7" t="s">
        <v>25</v>
      </c>
      <c r="K34" s="7" t="s">
        <v>24</v>
      </c>
      <c r="L34" s="7" t="s">
        <v>25</v>
      </c>
      <c r="M34" s="7" t="s">
        <v>24</v>
      </c>
      <c r="N34" s="7" t="s">
        <v>25</v>
      </c>
      <c r="O34" s="7" t="s">
        <v>24</v>
      </c>
      <c r="P34" s="7" t="s">
        <v>25</v>
      </c>
    </row>
    <row r="35" spans="5:16" x14ac:dyDescent="0.25">
      <c r="E35" s="93">
        <f>LLANTAS!E35</f>
        <v>0</v>
      </c>
      <c r="F35" s="93">
        <f>LLANTAS!F35</f>
        <v>19800</v>
      </c>
      <c r="G35" s="78">
        <f>'SIST ELECT'!G35</f>
        <v>0</v>
      </c>
      <c r="H35" s="78">
        <f>'SIST ELECT'!H35</f>
        <v>1700</v>
      </c>
      <c r="I35" s="78">
        <f>FRENOS!I35</f>
        <v>0</v>
      </c>
      <c r="J35" s="78">
        <f>FRENOS!J35</f>
        <v>1900</v>
      </c>
      <c r="K35" s="78">
        <f>MOTOR!K35</f>
        <v>0</v>
      </c>
      <c r="L35" s="78">
        <f>MOTOR!L35</f>
        <v>0</v>
      </c>
      <c r="M35" s="78">
        <f>TRANSMISION!M35</f>
        <v>0</v>
      </c>
      <c r="N35" s="78">
        <f>TRANSMISION!N35</f>
        <v>0</v>
      </c>
      <c r="O35" s="78">
        <f>E10</f>
        <v>0</v>
      </c>
      <c r="P35" s="78">
        <f>F10</f>
        <v>0</v>
      </c>
    </row>
    <row r="36" spans="5:16" x14ac:dyDescent="0.25">
      <c r="E36" s="66">
        <f>LLANTAS!E36</f>
        <v>0</v>
      </c>
      <c r="F36" s="66">
        <f>LLANTAS!F36</f>
        <v>18600</v>
      </c>
      <c r="G36" s="20">
        <f>'SIST ELECT'!G36</f>
        <v>0</v>
      </c>
      <c r="H36" s="20">
        <f>'SIST ELECT'!H36</f>
        <v>5400</v>
      </c>
      <c r="I36" s="87">
        <f>FRENOS!I36</f>
        <v>0</v>
      </c>
      <c r="J36" s="87">
        <f>FRENOS!J36</f>
        <v>2050</v>
      </c>
      <c r="K36" s="87">
        <f>MOTOR!K36</f>
        <v>0</v>
      </c>
      <c r="L36" s="87">
        <f>MOTOR!L36</f>
        <v>0</v>
      </c>
      <c r="M36" s="87">
        <f>TRANSMISION!M36</f>
        <v>0</v>
      </c>
      <c r="N36" s="87">
        <f>TRANSMISION!N36</f>
        <v>0</v>
      </c>
      <c r="O36" s="87">
        <f t="shared" ref="O36:O41" si="5">E12</f>
        <v>0</v>
      </c>
      <c r="P36" s="87">
        <f t="shared" ref="P36:P41" si="6">F12</f>
        <v>0</v>
      </c>
    </row>
    <row r="37" spans="5:16" x14ac:dyDescent="0.25">
      <c r="E37" s="66">
        <f>LLANTAS!E37</f>
        <v>0</v>
      </c>
      <c r="F37" s="66">
        <f>LLANTAS!F37</f>
        <v>11600</v>
      </c>
      <c r="G37" s="20">
        <f>'SIST ELECT'!G37</f>
        <v>0</v>
      </c>
      <c r="H37" s="20">
        <f>'SIST ELECT'!H37</f>
        <v>0</v>
      </c>
      <c r="I37" s="87">
        <f>FRENOS!I37</f>
        <v>0</v>
      </c>
      <c r="J37" s="87">
        <f>FRENOS!J37</f>
        <v>2050</v>
      </c>
      <c r="K37" s="87">
        <f>MOTOR!K37</f>
        <v>0</v>
      </c>
      <c r="L37" s="87">
        <f>MOTOR!L37</f>
        <v>0</v>
      </c>
      <c r="M37" s="87">
        <f>TRANSMISION!M37</f>
        <v>0</v>
      </c>
      <c r="N37" s="87">
        <f>TRANSMISION!N37</f>
        <v>0</v>
      </c>
      <c r="O37" s="87">
        <f t="shared" si="5"/>
        <v>0</v>
      </c>
      <c r="P37" s="87">
        <f t="shared" si="6"/>
        <v>0</v>
      </c>
    </row>
    <row r="38" spans="5:16" x14ac:dyDescent="0.25">
      <c r="E38" s="66">
        <f>LLANTAS!E38</f>
        <v>0</v>
      </c>
      <c r="F38" s="66">
        <f>LLANTAS!F38</f>
        <v>11600</v>
      </c>
      <c r="G38" s="20">
        <f>'SIST ELECT'!G38</f>
        <v>0</v>
      </c>
      <c r="H38" s="20">
        <f>'SIST ELECT'!H38</f>
        <v>0</v>
      </c>
      <c r="I38" s="87">
        <f>FRENOS!I38</f>
        <v>0</v>
      </c>
      <c r="J38" s="87">
        <f>FRENOS!J38</f>
        <v>5500</v>
      </c>
      <c r="K38" s="87">
        <f>MOTOR!K38</f>
        <v>0</v>
      </c>
      <c r="L38" s="87">
        <f>MOTOR!L38</f>
        <v>0</v>
      </c>
      <c r="M38" s="87">
        <f>TRANSMISION!M38</f>
        <v>0</v>
      </c>
      <c r="N38" s="87">
        <f>TRANSMISION!N38</f>
        <v>0</v>
      </c>
      <c r="O38" s="87">
        <f t="shared" si="5"/>
        <v>0</v>
      </c>
      <c r="P38" s="87">
        <f t="shared" si="6"/>
        <v>0</v>
      </c>
    </row>
    <row r="39" spans="5:16" x14ac:dyDescent="0.25">
      <c r="E39" s="66">
        <f>LLANTAS!E39</f>
        <v>0</v>
      </c>
      <c r="F39" s="66">
        <f>LLANTAS!F39</f>
        <v>13200</v>
      </c>
      <c r="G39" s="20">
        <f>'SIST ELECT'!G39</f>
        <v>0</v>
      </c>
      <c r="H39" s="20">
        <f>'SIST ELECT'!H39</f>
        <v>1700</v>
      </c>
      <c r="I39" s="87">
        <f>FRENOS!I39</f>
        <v>0</v>
      </c>
      <c r="J39" s="87">
        <f>FRENOS!J39</f>
        <v>4100</v>
      </c>
      <c r="K39" s="87">
        <f>MOTOR!K39</f>
        <v>0</v>
      </c>
      <c r="L39" s="87">
        <f>MOTOR!L39</f>
        <v>0</v>
      </c>
      <c r="M39" s="87">
        <f>TRANSMISION!M39</f>
        <v>0</v>
      </c>
      <c r="N39" s="87">
        <f>TRANSMISION!N39</f>
        <v>0</v>
      </c>
      <c r="O39" s="87">
        <f t="shared" si="5"/>
        <v>0</v>
      </c>
      <c r="P39" s="87">
        <f t="shared" si="6"/>
        <v>0</v>
      </c>
    </row>
    <row r="40" spans="5:16" x14ac:dyDescent="0.25">
      <c r="E40" s="66">
        <f>LLANTAS!E40</f>
        <v>0</v>
      </c>
      <c r="F40" s="66">
        <f>LLANTAS!F40</f>
        <v>19200</v>
      </c>
      <c r="G40" s="20">
        <f>'SIST ELECT'!G40</f>
        <v>0</v>
      </c>
      <c r="H40" s="20">
        <f>'SIST ELECT'!H40</f>
        <v>0</v>
      </c>
      <c r="I40" s="87">
        <f>FRENOS!I40</f>
        <v>0</v>
      </c>
      <c r="J40" s="87">
        <f>FRENOS!J40</f>
        <v>6100</v>
      </c>
      <c r="K40" s="87">
        <f>MOTOR!K40</f>
        <v>0</v>
      </c>
      <c r="L40" s="87">
        <f>MOTOR!L40</f>
        <v>0</v>
      </c>
      <c r="M40" s="87">
        <f>TRANSMISION!M40</f>
        <v>0</v>
      </c>
      <c r="N40" s="87">
        <f>TRANSMISION!N40</f>
        <v>0</v>
      </c>
      <c r="O40" s="87">
        <f t="shared" si="5"/>
        <v>0</v>
      </c>
      <c r="P40" s="87">
        <f t="shared" si="6"/>
        <v>0</v>
      </c>
    </row>
    <row r="41" spans="5:16" x14ac:dyDescent="0.25">
      <c r="E41" s="66">
        <f>LLANTAS!E41</f>
        <v>0</v>
      </c>
      <c r="F41" s="66">
        <f>LLANTAS!F41</f>
        <v>13000</v>
      </c>
      <c r="G41" s="20">
        <f>'SIST ELECT'!G41</f>
        <v>0</v>
      </c>
      <c r="H41" s="20">
        <f>'SIST ELECT'!H41</f>
        <v>1700</v>
      </c>
      <c r="I41" s="87">
        <f>FRENOS!I41</f>
        <v>0</v>
      </c>
      <c r="J41" s="87">
        <f>FRENOS!J41</f>
        <v>4100</v>
      </c>
      <c r="K41" s="87">
        <f>MOTOR!K41</f>
        <v>0</v>
      </c>
      <c r="L41" s="87">
        <f>MOTOR!L41</f>
        <v>0</v>
      </c>
      <c r="M41" s="87">
        <f>TRANSMISION!M41</f>
        <v>0</v>
      </c>
      <c r="N41" s="87">
        <f>TRANSMISION!N41</f>
        <v>0</v>
      </c>
      <c r="O41" s="87">
        <f t="shared" si="5"/>
        <v>0</v>
      </c>
      <c r="P41" s="87">
        <f t="shared" si="6"/>
        <v>0</v>
      </c>
    </row>
    <row r="42" spans="5:16" x14ac:dyDescent="0.25">
      <c r="E42" s="66">
        <f>LLANTAS!E42</f>
        <v>0</v>
      </c>
      <c r="F42" s="66">
        <f>LLANTAS!F42</f>
        <v>10000</v>
      </c>
      <c r="G42" s="20">
        <f>'SIST ELECT'!G42</f>
        <v>0</v>
      </c>
      <c r="H42" s="20">
        <f>'SIST ELECT'!H42</f>
        <v>3400</v>
      </c>
      <c r="I42" s="87">
        <f>FRENOS!I42</f>
        <v>0</v>
      </c>
      <c r="J42" s="87">
        <f>FRENOS!J42</f>
        <v>3316</v>
      </c>
      <c r="K42" s="87">
        <f>MOTOR!K42</f>
        <v>0</v>
      </c>
      <c r="L42" s="87">
        <f>MOTOR!L42</f>
        <v>0</v>
      </c>
      <c r="M42" s="87">
        <f>TRANSMISION!M42</f>
        <v>0</v>
      </c>
      <c r="N42" s="87">
        <f>TRANSMISION!N42</f>
        <v>0</v>
      </c>
      <c r="O42" s="87">
        <f t="shared" ref="O42:P44" si="7">E19</f>
        <v>0</v>
      </c>
      <c r="P42" s="87">
        <f t="shared" si="7"/>
        <v>0</v>
      </c>
    </row>
    <row r="43" spans="5:16" x14ac:dyDescent="0.25">
      <c r="E43" s="66">
        <f>LLANTAS!E43</f>
        <v>0</v>
      </c>
      <c r="F43" s="66">
        <f>LLANTAS!F43</f>
        <v>11600</v>
      </c>
      <c r="G43" s="20">
        <f>'SIST ELECT'!G43</f>
        <v>0</v>
      </c>
      <c r="H43" s="20">
        <f>'SIST ELECT'!H43</f>
        <v>0</v>
      </c>
      <c r="I43" s="87">
        <f>FRENOS!I43</f>
        <v>0</v>
      </c>
      <c r="J43" s="87">
        <f>FRENOS!J43</f>
        <v>0</v>
      </c>
      <c r="K43" s="87">
        <f>MOTOR!K43</f>
        <v>0</v>
      </c>
      <c r="L43" s="87">
        <f>MOTOR!L43</f>
        <v>0</v>
      </c>
      <c r="M43" s="87">
        <f>TRANSMISION!M43</f>
        <v>0</v>
      </c>
      <c r="N43" s="87">
        <f>TRANSMISION!N43</f>
        <v>0</v>
      </c>
      <c r="O43" s="87">
        <f t="shared" si="7"/>
        <v>0</v>
      </c>
      <c r="P43" s="87">
        <f t="shared" si="7"/>
        <v>0</v>
      </c>
    </row>
    <row r="44" spans="5:16" x14ac:dyDescent="0.25">
      <c r="E44" s="66">
        <f>LLANTAS!E44</f>
        <v>0</v>
      </c>
      <c r="F44" s="66">
        <f>LLANTAS!F44</f>
        <v>11300</v>
      </c>
      <c r="G44" s="20">
        <f>'SIST ELECT'!G44</f>
        <v>0</v>
      </c>
      <c r="H44" s="20">
        <f>'SIST ELECT'!H44</f>
        <v>2000</v>
      </c>
      <c r="I44" s="87">
        <f>FRENOS!I44</f>
        <v>0</v>
      </c>
      <c r="J44" s="87">
        <f>FRENOS!J44</f>
        <v>5300</v>
      </c>
      <c r="K44" s="87">
        <f>MOTOR!K44</f>
        <v>0</v>
      </c>
      <c r="L44" s="87">
        <f>MOTOR!L44</f>
        <v>0</v>
      </c>
      <c r="M44" s="87">
        <f>TRANSMISION!M44</f>
        <v>0</v>
      </c>
      <c r="N44" s="87">
        <f>TRANSMISION!N44</f>
        <v>0</v>
      </c>
      <c r="O44" s="87">
        <f t="shared" si="7"/>
        <v>0</v>
      </c>
      <c r="P44" s="87">
        <f t="shared" si="7"/>
        <v>0</v>
      </c>
    </row>
    <row r="45" spans="5:16" x14ac:dyDescent="0.25">
      <c r="E45" s="66">
        <f>LLANTAS!E45</f>
        <v>0</v>
      </c>
      <c r="F45" s="66">
        <f>LLANTAS!F45</f>
        <v>11500</v>
      </c>
      <c r="G45" s="20">
        <f>'SIST ELECT'!G45</f>
        <v>0</v>
      </c>
      <c r="H45" s="20">
        <f>'SIST ELECT'!H45</f>
        <v>1700</v>
      </c>
      <c r="I45" s="87">
        <f>FRENOS!I45</f>
        <v>0</v>
      </c>
      <c r="J45" s="87">
        <f>FRENOS!J45</f>
        <v>3200</v>
      </c>
      <c r="K45" s="87">
        <f>MOTOR!K45</f>
        <v>0</v>
      </c>
      <c r="L45" s="87">
        <f>MOTOR!L45</f>
        <v>0</v>
      </c>
      <c r="M45" s="87">
        <f>TRANSMISION!M45</f>
        <v>0</v>
      </c>
      <c r="N45" s="87">
        <f>TRANSMISION!N45</f>
        <v>0</v>
      </c>
      <c r="O45" s="87">
        <f>E23</f>
        <v>0</v>
      </c>
      <c r="P45" s="87">
        <f>F23</f>
        <v>0</v>
      </c>
    </row>
    <row r="46" spans="5:16" x14ac:dyDescent="0.25">
      <c r="E46" s="66">
        <f>LLANTAS!E46</f>
        <v>0</v>
      </c>
      <c r="F46" s="66">
        <f>LLANTAS!F46</f>
        <v>11000</v>
      </c>
      <c r="G46" s="20">
        <f>'SIST ELECT'!G46</f>
        <v>0</v>
      </c>
      <c r="H46" s="20">
        <f>'SIST ELECT'!H46</f>
        <v>0</v>
      </c>
      <c r="I46" s="87">
        <f>FRENOS!I46</f>
        <v>0</v>
      </c>
      <c r="J46" s="87">
        <f>FRENOS!J46</f>
        <v>2100</v>
      </c>
      <c r="K46" s="87">
        <f>MOTOR!K46</f>
        <v>0</v>
      </c>
      <c r="L46" s="87">
        <f>MOTOR!L46</f>
        <v>0</v>
      </c>
      <c r="M46" s="87">
        <f>TRANSMISION!M46</f>
        <v>0</v>
      </c>
      <c r="N46" s="87">
        <f>TRANSMISION!N46</f>
        <v>0</v>
      </c>
      <c r="O46" s="87">
        <f>E27</f>
        <v>0</v>
      </c>
      <c r="P46" s="87">
        <f>F27</f>
        <v>0</v>
      </c>
    </row>
  </sheetData>
  <sheetProtection selectLockedCells="1" selectUnlockedCells="1"/>
  <mergeCells count="21">
    <mergeCell ref="I7:J7"/>
    <mergeCell ref="Q7:R7"/>
    <mergeCell ref="AE7:AF7"/>
    <mergeCell ref="E8:F8"/>
    <mergeCell ref="E33:F33"/>
    <mergeCell ref="G33:H33"/>
    <mergeCell ref="I33:J33"/>
    <mergeCell ref="K33:L33"/>
    <mergeCell ref="M33:N33"/>
    <mergeCell ref="O33:P33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AF29"/>
  <sheetViews>
    <sheetView zoomScale="75" zoomScaleNormal="75" workbookViewId="0">
      <pane xSplit="6" topLeftCell="G1" activePane="topRight" state="frozen"/>
      <selection pane="topRight" activeCell="L20" sqref="L20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6" customWidth="1"/>
    <col min="7" max="7" width="10.88671875" customWidth="1"/>
    <col min="8" max="8" width="11.33203125" customWidth="1"/>
    <col min="9" max="9" width="11.88671875" customWidth="1"/>
    <col min="10" max="10" width="10.6640625" customWidth="1"/>
    <col min="11" max="11" width="10.33203125" customWidth="1"/>
    <col min="12" max="12" width="11" customWidth="1"/>
    <col min="13" max="13" width="9.5546875" customWidth="1"/>
    <col min="14" max="14" width="11.109375" customWidth="1"/>
    <col min="15" max="15" width="9.5546875" customWidth="1"/>
    <col min="16" max="16" width="11" customWidth="1"/>
    <col min="17" max="18" width="9.5546875" customWidth="1"/>
    <col min="19" max="19" width="11.109375" customWidth="1"/>
    <col min="20" max="20" width="10.6640625" customWidth="1"/>
    <col min="21" max="21" width="8.88671875" customWidth="1"/>
    <col min="22" max="22" width="9.109375" customWidth="1"/>
    <col min="23" max="23" width="9.5546875" customWidth="1"/>
    <col min="24" max="24" width="10.44140625" customWidth="1"/>
    <col min="25" max="25" width="9.5546875" customWidth="1"/>
    <col min="26" max="26" width="9.109375" customWidth="1"/>
    <col min="27" max="27" width="11" customWidth="1"/>
    <col min="28" max="28" width="8.88671875" customWidth="1"/>
    <col min="29" max="29" width="9.5546875" customWidth="1"/>
    <col min="30" max="30" width="8" customWidth="1"/>
    <col min="31" max="31" width="13" customWidth="1"/>
    <col min="32" max="32" width="12.44140625" customWidth="1"/>
  </cols>
  <sheetData>
    <row r="7" spans="2:32" x14ac:dyDescent="0.25">
      <c r="E7" s="166" t="s">
        <v>95</v>
      </c>
      <c r="F7" s="166"/>
      <c r="G7" s="159" t="s">
        <v>1</v>
      </c>
      <c r="H7" s="159"/>
      <c r="I7" s="159" t="s">
        <v>2</v>
      </c>
      <c r="J7" s="159"/>
      <c r="K7" s="159" t="s">
        <v>3</v>
      </c>
      <c r="L7" s="159"/>
      <c r="M7" s="159" t="s">
        <v>4</v>
      </c>
      <c r="N7" s="159"/>
      <c r="O7" s="159" t="s">
        <v>5</v>
      </c>
      <c r="P7" s="159"/>
      <c r="Q7" s="159" t="s">
        <v>6</v>
      </c>
      <c r="R7" s="159"/>
      <c r="S7" s="159" t="s">
        <v>7</v>
      </c>
      <c r="T7" s="159"/>
      <c r="U7" s="159" t="s">
        <v>8</v>
      </c>
      <c r="V7" s="159"/>
      <c r="W7" s="159" t="s">
        <v>9</v>
      </c>
      <c r="X7" s="159"/>
      <c r="Y7" s="159" t="s">
        <v>10</v>
      </c>
      <c r="Z7" s="159"/>
      <c r="AA7" s="159" t="s">
        <v>11</v>
      </c>
      <c r="AB7" s="159"/>
      <c r="AC7" s="159" t="s">
        <v>12</v>
      </c>
      <c r="AD7" s="159"/>
      <c r="AE7" s="159" t="s">
        <v>13</v>
      </c>
      <c r="AF7" s="159"/>
    </row>
    <row r="8" spans="2:32" x14ac:dyDescent="0.25">
      <c r="B8" s="2" t="s">
        <v>14</v>
      </c>
      <c r="C8" s="3" t="s">
        <v>15</v>
      </c>
      <c r="D8" s="3" t="s">
        <v>16</v>
      </c>
      <c r="E8" s="160" t="s">
        <v>96</v>
      </c>
      <c r="F8" s="16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117" t="s">
        <v>25</v>
      </c>
      <c r="G9" s="11" t="s">
        <v>26</v>
      </c>
      <c r="H9" s="12" t="s">
        <v>27</v>
      </c>
      <c r="I9" s="11" t="s">
        <v>26</v>
      </c>
      <c r="J9" s="12" t="s">
        <v>27</v>
      </c>
      <c r="K9" s="11" t="s">
        <v>26</v>
      </c>
      <c r="L9" s="12" t="s">
        <v>27</v>
      </c>
      <c r="M9" s="11" t="s">
        <v>26</v>
      </c>
      <c r="N9" s="12" t="s">
        <v>27</v>
      </c>
      <c r="O9" s="11" t="s">
        <v>26</v>
      </c>
      <c r="P9" s="12" t="s">
        <v>27</v>
      </c>
      <c r="Q9" s="11" t="s">
        <v>26</v>
      </c>
      <c r="R9" s="12" t="s">
        <v>27</v>
      </c>
      <c r="S9" s="11" t="s">
        <v>26</v>
      </c>
      <c r="T9" s="12" t="s">
        <v>27</v>
      </c>
      <c r="U9" s="11" t="s">
        <v>26</v>
      </c>
      <c r="V9" s="12" t="s">
        <v>27</v>
      </c>
      <c r="W9" s="11" t="s">
        <v>26</v>
      </c>
      <c r="X9" s="12" t="s">
        <v>27</v>
      </c>
      <c r="Y9" s="11" t="s">
        <v>26</v>
      </c>
      <c r="Z9" s="12" t="s">
        <v>27</v>
      </c>
      <c r="AA9" s="11" t="s">
        <v>26</v>
      </c>
      <c r="AB9" s="12" t="s">
        <v>27</v>
      </c>
      <c r="AC9" s="11" t="s">
        <v>26</v>
      </c>
      <c r="AD9" s="12" t="s">
        <v>27</v>
      </c>
      <c r="AE9" s="11" t="s">
        <v>26</v>
      </c>
      <c r="AF9" s="12" t="s">
        <v>27</v>
      </c>
    </row>
    <row r="10" spans="2:32" x14ac:dyDescent="0.25">
      <c r="B10" s="108" t="str">
        <f>'SERV. PREVENTIVOS'!B10</f>
        <v>B-9</v>
      </c>
      <c r="C10" s="14">
        <f>'SERV. PREVENTIVOS'!C10</f>
        <v>46368</v>
      </c>
      <c r="D10" s="15">
        <f>'SERV. PREVENTIVOS'!D10</f>
        <v>3864</v>
      </c>
      <c r="E10" s="62"/>
      <c r="F10" s="118">
        <f t="shared" ref="F10:F28" si="0">AF10+AE10</f>
        <v>872</v>
      </c>
      <c r="G10" s="64">
        <v>400</v>
      </c>
      <c r="H10" s="64">
        <v>472</v>
      </c>
      <c r="I10" s="64"/>
      <c r="J10" s="64"/>
      <c r="K10" s="64"/>
      <c r="L10" s="64">
        <v>0</v>
      </c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>
        <f t="shared" ref="AE10:AE28" si="1">G10+I10+K10+M10+O10+Q10+S10+U10+W10+Y10+AA10+AC10</f>
        <v>400</v>
      </c>
      <c r="AF10" s="23">
        <f t="shared" ref="AF10:AF28" si="2">SUM(H10+J10+L10+N10+P10+R10+T10+V10+X10+Z10+AB10+AD10)</f>
        <v>472</v>
      </c>
    </row>
    <row r="11" spans="2:32" x14ac:dyDescent="0.25">
      <c r="B11" s="108" t="str">
        <f>'SERV. PREVENTIVOS'!B11</f>
        <v>B-65</v>
      </c>
      <c r="C11" s="14">
        <f>'SERV. PREVENTIVOS'!C11</f>
        <v>36612</v>
      </c>
      <c r="D11" s="15">
        <f>'SERV. PREVENTIVOS'!D11</f>
        <v>3051</v>
      </c>
      <c r="E11" s="65"/>
      <c r="F11" s="118">
        <f t="shared" si="0"/>
        <v>2000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>
        <v>2000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64">
        <f t="shared" si="1"/>
        <v>2000</v>
      </c>
      <c r="AF11" s="23">
        <f t="shared" si="2"/>
        <v>0</v>
      </c>
    </row>
    <row r="12" spans="2:32" x14ac:dyDescent="0.25">
      <c r="B12" s="108" t="str">
        <f>'SERV. PREVENTIVOS'!B12</f>
        <v>B-357</v>
      </c>
      <c r="C12" s="14">
        <f>'SERV. PREVENTIVOS'!C12</f>
        <v>37440</v>
      </c>
      <c r="D12" s="15">
        <f>'SERV. PREVENTIVOS'!D12</f>
        <v>3120</v>
      </c>
      <c r="E12" s="66"/>
      <c r="F12" s="118">
        <f t="shared" si="0"/>
        <v>872</v>
      </c>
      <c r="G12" s="73"/>
      <c r="H12" s="73"/>
      <c r="I12" s="73"/>
      <c r="J12" s="73"/>
      <c r="K12" s="73">
        <v>400</v>
      </c>
      <c r="L12" s="73">
        <v>472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64">
        <f t="shared" si="1"/>
        <v>400</v>
      </c>
      <c r="AF12" s="23">
        <f t="shared" si="2"/>
        <v>472</v>
      </c>
    </row>
    <row r="13" spans="2:32" x14ac:dyDescent="0.25">
      <c r="B13" s="108" t="str">
        <f>'SERV. PREVENTIVOS'!B13</f>
        <v>B-7</v>
      </c>
      <c r="C13" s="14">
        <f>'SERV. PREVENTIVOS'!C13</f>
        <v>73116</v>
      </c>
      <c r="D13" s="15">
        <f>'SERV. PREVENTIVOS'!D13</f>
        <v>6093</v>
      </c>
      <c r="E13" s="66"/>
      <c r="F13" s="118">
        <f t="shared" si="0"/>
        <v>872</v>
      </c>
      <c r="G13" s="73"/>
      <c r="H13" s="73"/>
      <c r="I13" s="73"/>
      <c r="J13" s="73"/>
      <c r="K13" s="73">
        <v>400</v>
      </c>
      <c r="L13" s="73">
        <v>472</v>
      </c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64">
        <f t="shared" si="1"/>
        <v>400</v>
      </c>
      <c r="AF13" s="23">
        <f t="shared" si="2"/>
        <v>472</v>
      </c>
    </row>
    <row r="14" spans="2:32" x14ac:dyDescent="0.25">
      <c r="B14" s="108" t="str">
        <f>'SERV. PREVENTIVOS'!B14</f>
        <v>B-15</v>
      </c>
      <c r="C14" s="14">
        <f>'SERV. PREVENTIVOS'!C14</f>
        <v>59616</v>
      </c>
      <c r="D14" s="15">
        <f>'SERV. PREVENTIVOS'!D14</f>
        <v>4968</v>
      </c>
      <c r="E14" s="66"/>
      <c r="F14" s="118">
        <f t="shared" si="0"/>
        <v>5500</v>
      </c>
      <c r="G14" s="73">
        <v>4000</v>
      </c>
      <c r="H14" s="73">
        <v>1500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64">
        <f t="shared" si="1"/>
        <v>4000</v>
      </c>
      <c r="AF14" s="23">
        <f t="shared" si="2"/>
        <v>1500</v>
      </c>
    </row>
    <row r="15" spans="2:32" x14ac:dyDescent="0.25">
      <c r="B15" s="108" t="str">
        <f>'SERV. PREVENTIVOS'!B15</f>
        <v>B-541</v>
      </c>
      <c r="C15" s="14">
        <f>'SERV. PREVENTIVOS'!C15</f>
        <v>34608</v>
      </c>
      <c r="D15" s="15">
        <f>'SERV. PREVENTIVOS'!D15</f>
        <v>2884</v>
      </c>
      <c r="E15" s="66"/>
      <c r="F15" s="118">
        <f t="shared" si="0"/>
        <v>0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64">
        <f t="shared" si="1"/>
        <v>0</v>
      </c>
      <c r="AF15" s="23">
        <f t="shared" si="2"/>
        <v>0</v>
      </c>
    </row>
    <row r="16" spans="2:32" x14ac:dyDescent="0.25">
      <c r="B16" s="108" t="str">
        <f>'SERV. PREVENTIVOS'!B16</f>
        <v>B-479</v>
      </c>
      <c r="C16" s="14">
        <f>'SERV. PREVENTIVOS'!C16</f>
        <v>33144</v>
      </c>
      <c r="D16" s="15">
        <f>'SERV. PREVENTIVOS'!D16</f>
        <v>2762</v>
      </c>
      <c r="E16" s="66"/>
      <c r="F16" s="118">
        <f t="shared" si="0"/>
        <v>0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64">
        <f t="shared" si="1"/>
        <v>0</v>
      </c>
      <c r="AF16" s="23">
        <f t="shared" si="2"/>
        <v>0</v>
      </c>
    </row>
    <row r="17" spans="2:32" x14ac:dyDescent="0.25">
      <c r="B17" s="108" t="str">
        <f>'SERV. PREVENTIVOS'!B17</f>
        <v>B-382</v>
      </c>
      <c r="C17" s="14">
        <f>'SERV. PREVENTIVOS'!C17</f>
        <v>34572</v>
      </c>
      <c r="D17" s="15">
        <f>'SERV. PREVENTIVOS'!D17</f>
        <v>2881</v>
      </c>
      <c r="E17" s="66"/>
      <c r="F17" s="118">
        <f t="shared" si="0"/>
        <v>872</v>
      </c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>
        <v>400</v>
      </c>
      <c r="R17" s="73">
        <v>472</v>
      </c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64">
        <f t="shared" si="1"/>
        <v>400</v>
      </c>
      <c r="AF17" s="23">
        <f t="shared" si="2"/>
        <v>472</v>
      </c>
    </row>
    <row r="18" spans="2:32" x14ac:dyDescent="0.25">
      <c r="B18" s="108" t="str">
        <f>'SERV. PREVENTIVOS'!B18</f>
        <v>A-37</v>
      </c>
      <c r="C18" s="14">
        <f>'SERV. PREVENTIVOS'!C18</f>
        <v>30120</v>
      </c>
      <c r="D18" s="15">
        <f>'SERV. PREVENTIVOS'!D18</f>
        <v>2510</v>
      </c>
      <c r="E18" s="66"/>
      <c r="F18" s="118">
        <f t="shared" si="0"/>
        <v>872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>
        <v>400</v>
      </c>
      <c r="AB18" s="73">
        <v>472</v>
      </c>
      <c r="AC18" s="73"/>
      <c r="AD18" s="73"/>
      <c r="AE18" s="64">
        <f t="shared" si="1"/>
        <v>400</v>
      </c>
      <c r="AF18" s="23">
        <f t="shared" si="2"/>
        <v>472</v>
      </c>
    </row>
    <row r="19" spans="2:32" x14ac:dyDescent="0.25">
      <c r="B19" s="108" t="str">
        <f>'SERV. PREVENTIVOS'!B19</f>
        <v>Q-67</v>
      </c>
      <c r="C19" s="14">
        <f>'SERV. PREVENTIVOS'!C19</f>
        <v>35280</v>
      </c>
      <c r="D19" s="15">
        <f>'SERV. PREVENTIVOS'!D19</f>
        <v>2940</v>
      </c>
      <c r="E19" s="66"/>
      <c r="F19" s="118">
        <f t="shared" si="0"/>
        <v>6000</v>
      </c>
      <c r="G19" s="73"/>
      <c r="H19" s="73"/>
      <c r="I19" s="73"/>
      <c r="J19" s="73"/>
      <c r="K19" s="73">
        <v>4000</v>
      </c>
      <c r="L19" s="73">
        <v>2000</v>
      </c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64">
        <f t="shared" si="1"/>
        <v>4000</v>
      </c>
      <c r="AF19" s="23">
        <f t="shared" si="2"/>
        <v>2000</v>
      </c>
    </row>
    <row r="20" spans="2:32" x14ac:dyDescent="0.25">
      <c r="B20" s="108" t="str">
        <f>'SERV. PREVENTIVOS'!B20</f>
        <v>Q-23</v>
      </c>
      <c r="C20" s="14">
        <f>'SERV. PREVENTIVOS'!C20</f>
        <v>46896</v>
      </c>
      <c r="D20" s="15">
        <f>'SERV. PREVENTIVOS'!D20</f>
        <v>3908</v>
      </c>
      <c r="E20" s="66"/>
      <c r="F20" s="118">
        <f t="shared" si="0"/>
        <v>872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>
        <v>400</v>
      </c>
      <c r="V20" s="73">
        <v>472</v>
      </c>
      <c r="W20" s="73"/>
      <c r="X20" s="73"/>
      <c r="Y20" s="73"/>
      <c r="Z20" s="73"/>
      <c r="AA20" s="73"/>
      <c r="AB20" s="73"/>
      <c r="AC20" s="73"/>
      <c r="AD20" s="73"/>
      <c r="AE20" s="64">
        <f t="shared" si="1"/>
        <v>400</v>
      </c>
      <c r="AF20" s="23">
        <f t="shared" si="2"/>
        <v>472</v>
      </c>
    </row>
    <row r="21" spans="2:32" x14ac:dyDescent="0.25">
      <c r="B21" s="108" t="str">
        <f>'SERV. PREVENTIVOS'!B21</f>
        <v>Q-98</v>
      </c>
      <c r="C21" s="14">
        <f>'SERV. PREVENTIVOS'!C21</f>
        <v>44736</v>
      </c>
      <c r="D21" s="15">
        <f>'SERV. PREVENTIVOS'!D21</f>
        <v>3728</v>
      </c>
      <c r="E21" s="66"/>
      <c r="F21" s="118">
        <f t="shared" si="0"/>
        <v>872</v>
      </c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>
        <v>400</v>
      </c>
      <c r="Z21" s="73">
        <v>472</v>
      </c>
      <c r="AA21" s="73"/>
      <c r="AB21" s="73"/>
      <c r="AC21" s="73"/>
      <c r="AD21" s="73"/>
      <c r="AE21" s="64">
        <f t="shared" si="1"/>
        <v>400</v>
      </c>
      <c r="AF21" s="23">
        <f t="shared" si="2"/>
        <v>472</v>
      </c>
    </row>
    <row r="22" spans="2:32" x14ac:dyDescent="0.25">
      <c r="B22" s="108" t="str">
        <f>'SERV. PREVENTIVOS'!B22</f>
        <v>Q-664</v>
      </c>
      <c r="C22" s="14">
        <f>'SERV. PREVENTIVOS'!C22</f>
        <v>33456</v>
      </c>
      <c r="D22" s="15">
        <f>'SERV. PREVENTIVOS'!D22</f>
        <v>2788</v>
      </c>
      <c r="E22" s="66"/>
      <c r="F22" s="118">
        <f t="shared" si="0"/>
        <v>0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64">
        <f t="shared" si="1"/>
        <v>0</v>
      </c>
      <c r="AF22" s="23">
        <f t="shared" si="2"/>
        <v>0</v>
      </c>
    </row>
    <row r="23" spans="2:32" x14ac:dyDescent="0.25">
      <c r="B23" s="89" t="str">
        <f>'SERV. PREVENTIVOS'!B23</f>
        <v>A-6</v>
      </c>
      <c r="C23" s="42">
        <f>'SERV. PREVENTIVOS'!C23</f>
        <v>61032</v>
      </c>
      <c r="D23" s="42">
        <f>'SERV. PREVENTIVOS'!D23</f>
        <v>5086</v>
      </c>
      <c r="E23" s="70"/>
      <c r="F23" s="118">
        <f t="shared" si="0"/>
        <v>0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>
        <f t="shared" si="1"/>
        <v>0</v>
      </c>
      <c r="AF23" s="104">
        <f t="shared" si="2"/>
        <v>0</v>
      </c>
    </row>
    <row r="24" spans="2:32" x14ac:dyDescent="0.25">
      <c r="B24" s="89" t="str">
        <f>'SERV. PREVENTIVOS'!B24</f>
        <v>A-367</v>
      </c>
      <c r="C24" s="42">
        <f>'SERV. PREVENTIVOS'!C24</f>
        <v>66744</v>
      </c>
      <c r="D24" s="42">
        <f>'SERV. PREVENTIVOS'!D24</f>
        <v>5562</v>
      </c>
      <c r="E24" s="70"/>
      <c r="F24" s="118">
        <f t="shared" si="0"/>
        <v>0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>
        <f t="shared" si="1"/>
        <v>0</v>
      </c>
      <c r="AF24" s="104">
        <f t="shared" si="2"/>
        <v>0</v>
      </c>
    </row>
    <row r="25" spans="2:32" x14ac:dyDescent="0.25">
      <c r="B25" s="89" t="str">
        <f>'SERV. PREVENTIVOS'!B25</f>
        <v>A-494</v>
      </c>
      <c r="C25" s="42">
        <f>'SERV. PREVENTIVOS'!C25</f>
        <v>66084</v>
      </c>
      <c r="D25" s="42">
        <f>'SERV. PREVENTIVOS'!D25</f>
        <v>5507</v>
      </c>
      <c r="E25" s="70"/>
      <c r="F25" s="118">
        <f t="shared" si="0"/>
        <v>0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>
        <f t="shared" si="1"/>
        <v>0</v>
      </c>
      <c r="AF25" s="104">
        <f t="shared" si="2"/>
        <v>0</v>
      </c>
    </row>
    <row r="26" spans="2:32" x14ac:dyDescent="0.25">
      <c r="B26" s="89" t="str">
        <f>'SERV. PREVENTIVOS'!B26</f>
        <v>A-278</v>
      </c>
      <c r="C26" s="42">
        <f>'SERV. PREVENTIVOS'!C26</f>
        <v>66744</v>
      </c>
      <c r="D26" s="42">
        <f>'SERV. PREVENTIVOS'!D26</f>
        <v>5562</v>
      </c>
      <c r="E26" s="70"/>
      <c r="F26" s="118">
        <f t="shared" si="0"/>
        <v>0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>
        <f t="shared" si="1"/>
        <v>0</v>
      </c>
      <c r="AF26" s="104">
        <f t="shared" si="2"/>
        <v>0</v>
      </c>
    </row>
    <row r="27" spans="2:32" x14ac:dyDescent="0.25">
      <c r="B27" s="89" t="str">
        <f>'SERV. PREVENTIVOS'!B27</f>
        <v>A-38</v>
      </c>
      <c r="C27" s="42">
        <f>'SERV. PREVENTIVOS'!C27</f>
        <v>59280</v>
      </c>
      <c r="D27" s="42">
        <f>'SERV. PREVENTIVOS'!D27</f>
        <v>4940</v>
      </c>
      <c r="E27" s="70"/>
      <c r="F27" s="118">
        <f t="shared" si="0"/>
        <v>0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>
        <f t="shared" si="1"/>
        <v>0</v>
      </c>
      <c r="AF27" s="104">
        <f t="shared" si="2"/>
        <v>0</v>
      </c>
    </row>
    <row r="28" spans="2:32" x14ac:dyDescent="0.25">
      <c r="B28" s="89" t="str">
        <f>'SERV. PREVENTIVOS'!B28</f>
        <v>A-93</v>
      </c>
      <c r="C28" s="42">
        <f>'SERV. PREVENTIVOS'!C28</f>
        <v>48984</v>
      </c>
      <c r="D28" s="42">
        <f>'SERV. PREVENTIVOS'!D28</f>
        <v>4082</v>
      </c>
      <c r="E28" s="72"/>
      <c r="F28" s="118">
        <f t="shared" si="0"/>
        <v>872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4">
        <v>400</v>
      </c>
      <c r="X28" s="44">
        <v>472</v>
      </c>
      <c r="Y28" s="49"/>
      <c r="Z28" s="49"/>
      <c r="AA28" s="49"/>
      <c r="AB28" s="49"/>
      <c r="AC28" s="49"/>
      <c r="AD28" s="49"/>
      <c r="AE28" s="44">
        <f t="shared" si="1"/>
        <v>400</v>
      </c>
      <c r="AF28" s="104">
        <f t="shared" si="2"/>
        <v>472</v>
      </c>
    </row>
    <row r="29" spans="2:32" x14ac:dyDescent="0.25">
      <c r="B29" s="53" t="s">
        <v>13</v>
      </c>
      <c r="C29" s="74"/>
      <c r="D29" s="55"/>
      <c r="E29" s="55"/>
      <c r="F29" s="56">
        <f t="shared" ref="F29:AF29" si="3">SUM(F10:F28)</f>
        <v>20476</v>
      </c>
      <c r="G29" s="56">
        <f t="shared" si="3"/>
        <v>4400</v>
      </c>
      <c r="H29" s="56">
        <f t="shared" si="3"/>
        <v>1972</v>
      </c>
      <c r="I29" s="56">
        <f t="shared" si="3"/>
        <v>0</v>
      </c>
      <c r="J29" s="56">
        <f t="shared" si="3"/>
        <v>0</v>
      </c>
      <c r="K29" s="56">
        <f t="shared" si="3"/>
        <v>4800</v>
      </c>
      <c r="L29" s="56">
        <f t="shared" si="3"/>
        <v>2944</v>
      </c>
      <c r="M29" s="56">
        <f t="shared" si="3"/>
        <v>0</v>
      </c>
      <c r="N29" s="56">
        <f t="shared" si="3"/>
        <v>0</v>
      </c>
      <c r="O29" s="56">
        <f t="shared" si="3"/>
        <v>0</v>
      </c>
      <c r="P29" s="56">
        <f t="shared" si="3"/>
        <v>0</v>
      </c>
      <c r="Q29" s="56">
        <f t="shared" si="3"/>
        <v>400</v>
      </c>
      <c r="R29" s="56">
        <f t="shared" si="3"/>
        <v>472</v>
      </c>
      <c r="S29" s="56">
        <f t="shared" si="3"/>
        <v>2000</v>
      </c>
      <c r="T29" s="56">
        <f t="shared" si="3"/>
        <v>0</v>
      </c>
      <c r="U29" s="56">
        <f t="shared" si="3"/>
        <v>400</v>
      </c>
      <c r="V29" s="56">
        <f t="shared" si="3"/>
        <v>472</v>
      </c>
      <c r="W29" s="56">
        <f t="shared" si="3"/>
        <v>400</v>
      </c>
      <c r="X29" s="56">
        <f t="shared" si="3"/>
        <v>472</v>
      </c>
      <c r="Y29" s="56">
        <f t="shared" si="3"/>
        <v>400</v>
      </c>
      <c r="Z29" s="56">
        <f t="shared" si="3"/>
        <v>472</v>
      </c>
      <c r="AA29" s="56">
        <f t="shared" si="3"/>
        <v>400</v>
      </c>
      <c r="AB29" s="56">
        <f t="shared" si="3"/>
        <v>472</v>
      </c>
      <c r="AC29" s="56">
        <f t="shared" si="3"/>
        <v>0</v>
      </c>
      <c r="AD29" s="56">
        <f t="shared" si="3"/>
        <v>0</v>
      </c>
      <c r="AE29" s="56">
        <f t="shared" si="3"/>
        <v>13200</v>
      </c>
      <c r="AF29" s="56">
        <f t="shared" si="3"/>
        <v>7276</v>
      </c>
    </row>
  </sheetData>
  <sheetProtection selectLockedCells="1" selectUnlockedCells="1"/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SERV. PREVENTIVOS</vt:lpstr>
      <vt:lpstr>LLANTAS</vt:lpstr>
      <vt:lpstr>SIST ELECT</vt:lpstr>
      <vt:lpstr>FRENOS</vt:lpstr>
      <vt:lpstr>LAVADOS</vt:lpstr>
      <vt:lpstr>MOTOR</vt:lpstr>
      <vt:lpstr>TRANSMISION</vt:lpstr>
      <vt:lpstr>DIFERENCIAL</vt:lpstr>
      <vt:lpstr>HOJALATERIA</vt:lpstr>
      <vt:lpstr>CONCENTRADO SIN M.O. Y UTILIDA</vt:lpstr>
      <vt:lpstr>CONCENTRADO CON MO + UTILIDAD</vt:lpstr>
      <vt:lpstr>FINAL TOTAL</vt:lpstr>
      <vt:lpstr>'FINAL TOTAL'!Área_de_impresión</vt:lpstr>
      <vt:lpstr>'SERV. PREVENTIVOS'!Área_de_impresión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2021-11-22T03:24:28Z</dcterms:created>
  <dcterms:modified xsi:type="dcterms:W3CDTF">2021-11-22T03:52:13Z</dcterms:modified>
</cp:coreProperties>
</file>