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Nas\公開資料夾\進案\"/>
    </mc:Choice>
  </mc:AlternateContent>
  <xr:revisionPtr revIDLastSave="0" documentId="13_ncr:1_{1F91E23D-0CA9-46FE-9727-8244020D5901}" xr6:coauthVersionLast="47" xr6:coauthVersionMax="47" xr10:uidLastSave="{00000000-0000-0000-0000-000000000000}"/>
  <workbookProtection workbookAlgorithmName="SHA-512" workbookHashValue="jBuZgl0+Lvp3RvBaWqTl8PsCRcrHVo0wtSSCaXrFCedQfah36UNGbGtuAR3YRRuS5h5NJRSzyKWh/hQffVabgA==" workbookSaltValue="Cz+Vx8RZU2KanIBkA38hiA==" workbookSpinCount="100000" lockStructure="1"/>
  <bookViews>
    <workbookView xWindow="-120" yWindow="-120" windowWidth="29040" windowHeight="15840" activeTab="1" xr2:uid="{90BA919B-EAE7-4D90-9448-6C07D03963C1}"/>
  </bookViews>
  <sheets>
    <sheet name="回應" sheetId="2" r:id="rId1"/>
    <sheet name="房屋" sheetId="3" r:id="rId2"/>
    <sheet name="純土地" sheetId="4" r:id="rId3"/>
    <sheet name="X" sheetId="1" r:id="rId4"/>
  </sheets>
  <definedNames>
    <definedName name="_xlnm.Print_Area" localSheetId="3">X!$A$1:$AF$42</definedName>
    <definedName name="_xlnm.Print_Area" localSheetId="1">房屋!$A$1:$AF$41</definedName>
    <definedName name="_xlnm.Print_Area" localSheetId="2">純土地!$A$1:$AE$39</definedName>
    <definedName name="開發電話">#REF!</definedName>
    <definedName name="業務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4" i="3" l="1"/>
  <c r="C33" i="3"/>
  <c r="V4" i="2"/>
  <c r="M27" i="3" s="1"/>
  <c r="I37" i="4"/>
  <c r="N32" i="4"/>
  <c r="R31" i="4"/>
  <c r="J24" i="4"/>
  <c r="J23" i="4"/>
  <c r="J22" i="4"/>
  <c r="G19" i="4"/>
  <c r="G16" i="4"/>
  <c r="C33" i="4"/>
  <c r="C28" i="4"/>
  <c r="G20" i="4"/>
  <c r="G13" i="4"/>
  <c r="S38" i="4"/>
  <c r="S1" i="4" s="1"/>
  <c r="C31" i="4"/>
  <c r="C26" i="4"/>
  <c r="Q29" i="4"/>
  <c r="Q28" i="4"/>
  <c r="Q27" i="4"/>
  <c r="P26" i="4"/>
  <c r="P24" i="4"/>
  <c r="P23" i="4"/>
  <c r="P22" i="4"/>
  <c r="P20" i="4"/>
  <c r="P19" i="4"/>
  <c r="Q17" i="4"/>
  <c r="Q16" i="4"/>
  <c r="Q13" i="4"/>
  <c r="G9" i="4"/>
  <c r="O6" i="4"/>
  <c r="B6" i="4"/>
  <c r="S40" i="3"/>
  <c r="S1" i="3" s="1"/>
  <c r="F23" i="3"/>
  <c r="F22" i="3"/>
  <c r="M28" i="3" l="1"/>
  <c r="I28" i="3"/>
  <c r="F28" i="3"/>
  <c r="F19" i="3"/>
  <c r="F20" i="3"/>
  <c r="M20" i="3"/>
  <c r="F24" i="3"/>
  <c r="M22" i="3"/>
  <c r="M23" i="3"/>
  <c r="M24" i="3"/>
  <c r="F25" i="3"/>
  <c r="M26" i="3"/>
  <c r="F26" i="3"/>
  <c r="F27" i="3"/>
  <c r="M31" i="3"/>
  <c r="M30" i="3"/>
  <c r="F30" i="3"/>
  <c r="F31" i="3"/>
  <c r="C36" i="3"/>
  <c r="C35" i="3"/>
  <c r="N35" i="3"/>
  <c r="R34" i="3"/>
  <c r="Q33" i="3"/>
  <c r="Q31" i="3"/>
  <c r="Q30" i="3"/>
  <c r="Q28" i="3"/>
  <c r="Q27" i="3"/>
  <c r="Q26" i="3"/>
  <c r="P25" i="3"/>
  <c r="P24" i="3"/>
  <c r="P23" i="3"/>
  <c r="P22" i="3"/>
  <c r="P20" i="3"/>
  <c r="P19" i="3"/>
  <c r="Q17" i="3"/>
  <c r="Q16" i="3"/>
  <c r="B16" i="3"/>
  <c r="M13" i="3"/>
  <c r="F14" i="3"/>
  <c r="F13" i="3"/>
  <c r="G9" i="3"/>
  <c r="O6" i="3"/>
  <c r="B6" i="3"/>
  <c r="I39" i="3"/>
  <c r="Q13" i="3"/>
  <c r="F20" i="1"/>
  <c r="F19" i="1"/>
  <c r="AD31" i="1" l="1"/>
  <c r="AD36" i="1"/>
  <c r="AA35" i="1"/>
  <c r="AA30" i="1"/>
  <c r="F23" i="1"/>
  <c r="M23" i="1"/>
  <c r="M24" i="1"/>
  <c r="F24" i="1"/>
  <c r="Z14" i="1"/>
  <c r="Z13" i="1"/>
  <c r="AC40" i="1" l="1"/>
  <c r="Z24" i="1"/>
  <c r="Z20" i="1"/>
  <c r="M27" i="1" l="1"/>
  <c r="I40" i="1"/>
  <c r="C37" i="1"/>
  <c r="C36" i="1"/>
  <c r="N35" i="1"/>
  <c r="C35" i="1"/>
  <c r="R34" i="1"/>
  <c r="C34" i="1"/>
  <c r="Q31" i="1"/>
  <c r="M31" i="1"/>
  <c r="F31" i="1"/>
  <c r="Q30" i="1"/>
  <c r="M30" i="1"/>
  <c r="F30" i="1"/>
  <c r="Q28" i="1"/>
  <c r="M28" i="1"/>
  <c r="I28" i="1"/>
  <c r="F28" i="1"/>
  <c r="Q27" i="1"/>
  <c r="F27" i="1"/>
  <c r="Q26" i="1"/>
  <c r="M26" i="1"/>
  <c r="F26" i="1"/>
  <c r="P25" i="1"/>
  <c r="F25" i="1"/>
  <c r="P24" i="1"/>
  <c r="P23" i="1"/>
  <c r="P22" i="1"/>
  <c r="M22" i="1"/>
  <c r="F22" i="1"/>
  <c r="P20" i="1"/>
  <c r="M20" i="1"/>
  <c r="P19" i="1"/>
  <c r="Q17" i="1"/>
  <c r="Q16" i="1"/>
  <c r="B16" i="1"/>
  <c r="F14" i="1"/>
  <c r="Q13" i="1"/>
  <c r="M13" i="1"/>
  <c r="F13" i="1"/>
  <c r="G9" i="1"/>
  <c r="O6" i="1"/>
  <c r="B6" i="1"/>
</calcChain>
</file>

<file path=xl/sharedStrings.xml><?xml version="1.0" encoding="utf-8"?>
<sst xmlns="http://schemas.openxmlformats.org/spreadsheetml/2006/main" count="307" uniqueCount="184">
  <si>
    <t>物件資料表 送件審核</t>
    <phoneticPr fontId="4" type="noConversion"/>
  </si>
  <si>
    <t>台 南 文 化 崇 明 加 盟 店</t>
    <phoneticPr fontId="7" type="noConversion"/>
  </si>
  <si>
    <t>連城不動產開發有限公司  店址:台南市東區崇明路520號  電話:06-3356699 傳真:06-2681166</t>
    <phoneticPr fontId="4" type="noConversion"/>
  </si>
  <si>
    <t>案名</t>
    <phoneticPr fontId="4" type="noConversion"/>
  </si>
  <si>
    <t>屋址</t>
    <phoneticPr fontId="4" type="noConversion"/>
  </si>
  <si>
    <t>價格</t>
    <phoneticPr fontId="4" type="noConversion"/>
  </si>
  <si>
    <t>總價:</t>
    <phoneticPr fontId="4" type="noConversion"/>
  </si>
  <si>
    <t>萬</t>
    <phoneticPr fontId="7" type="noConversion"/>
  </si>
  <si>
    <t>面積</t>
    <phoneticPr fontId="4" type="noConversion"/>
  </si>
  <si>
    <t>總建物坪數:</t>
    <phoneticPr fontId="4" type="noConversion"/>
  </si>
  <si>
    <t>|</t>
    <phoneticPr fontId="4" type="noConversion"/>
  </si>
  <si>
    <t>土地坪數:</t>
    <phoneticPr fontId="4" type="noConversion"/>
  </si>
  <si>
    <t>物件編號:</t>
    <phoneticPr fontId="7" type="noConversion"/>
  </si>
  <si>
    <t>室內坪數:</t>
    <phoneticPr fontId="4" type="noConversion"/>
  </si>
  <si>
    <t>增建說明</t>
    <phoneticPr fontId="4" type="noConversion"/>
  </si>
  <si>
    <t>鑰匙位置:</t>
    <phoneticPr fontId="7" type="noConversion"/>
  </si>
  <si>
    <t>物件現況:</t>
    <phoneticPr fontId="7" type="noConversion"/>
  </si>
  <si>
    <t>車位</t>
    <phoneticPr fontId="4" type="noConversion"/>
  </si>
  <si>
    <t>車位型態:</t>
    <phoneticPr fontId="4" type="noConversion"/>
  </si>
  <si>
    <t>國小:</t>
    <phoneticPr fontId="7" type="noConversion"/>
  </si>
  <si>
    <t>車位編號:</t>
    <phoneticPr fontId="4" type="noConversion"/>
  </si>
  <si>
    <t>國中:</t>
    <phoneticPr fontId="7" type="noConversion"/>
  </si>
  <si>
    <t>基本資料</t>
    <phoneticPr fontId="4" type="noConversion"/>
  </si>
  <si>
    <t>物件類型:</t>
    <phoneticPr fontId="4" type="noConversion"/>
  </si>
  <si>
    <t>大樓名稱:</t>
    <phoneticPr fontId="4" type="noConversion"/>
  </si>
  <si>
    <t>高中:</t>
    <phoneticPr fontId="7" type="noConversion"/>
  </si>
  <si>
    <t>每層戶數:</t>
    <phoneticPr fontId="4" type="noConversion"/>
  </si>
  <si>
    <t>電梯數:</t>
    <phoneticPr fontId="4" type="noConversion"/>
  </si>
  <si>
    <t>大專:</t>
    <phoneticPr fontId="7" type="noConversion"/>
  </si>
  <si>
    <t>市場:</t>
    <phoneticPr fontId="7" type="noConversion"/>
  </si>
  <si>
    <t>公園:</t>
    <phoneticPr fontId="7" type="noConversion"/>
  </si>
  <si>
    <t>樓層:</t>
    <phoneticPr fontId="4" type="noConversion"/>
  </si>
  <si>
    <t>權狀樓別:</t>
    <phoneticPr fontId="4" type="noConversion"/>
  </si>
  <si>
    <t>物件相片:</t>
    <phoneticPr fontId="7" type="noConversion"/>
  </si>
  <si>
    <t>建築完成日:</t>
    <phoneticPr fontId="4" type="noConversion"/>
  </si>
  <si>
    <t>屋齡:</t>
    <phoneticPr fontId="4" type="noConversion"/>
  </si>
  <si>
    <t>格局圖:</t>
    <phoneticPr fontId="7" type="noConversion"/>
  </si>
  <si>
    <t>座向:</t>
    <phoneticPr fontId="4" type="noConversion"/>
  </si>
  <si>
    <t>現詢調:</t>
    <phoneticPr fontId="7" type="noConversion"/>
  </si>
  <si>
    <t>環境</t>
    <phoneticPr fontId="4" type="noConversion"/>
  </si>
  <si>
    <t>臨路:</t>
    <phoneticPr fontId="4" type="noConversion"/>
  </si>
  <si>
    <t>建蔽/容積:</t>
    <phoneticPr fontId="4" type="noConversion"/>
  </si>
  <si>
    <t>智能照片:</t>
    <phoneticPr fontId="7" type="noConversion"/>
  </si>
  <si>
    <t>面寬:</t>
    <phoneticPr fontId="4" type="noConversion"/>
  </si>
  <si>
    <t>深度:</t>
    <phoneticPr fontId="4" type="noConversion"/>
  </si>
  <si>
    <t>智能契約:</t>
    <phoneticPr fontId="7" type="noConversion"/>
  </si>
  <si>
    <t>重點說明</t>
    <phoneticPr fontId="4" type="noConversion"/>
  </si>
  <si>
    <t>1.</t>
    <phoneticPr fontId="4" type="noConversion"/>
  </si>
  <si>
    <t>帶看注意事項:</t>
    <phoneticPr fontId="7" type="noConversion"/>
  </si>
  <si>
    <t>2.</t>
  </si>
  <si>
    <t>3.</t>
  </si>
  <si>
    <t>4.</t>
  </si>
  <si>
    <t>店東審核</t>
    <phoneticPr fontId="7" type="noConversion"/>
  </si>
  <si>
    <t>開發１／開發2</t>
    <phoneticPr fontId="7" type="noConversion"/>
  </si>
  <si>
    <t>◎以上資訊如有記載錯誤‧一律依地政機關謄本登記簿為準。</t>
    <phoneticPr fontId="7" type="noConversion"/>
  </si>
  <si>
    <t>時間戳記</t>
  </si>
  <si>
    <t>委託開始 日期</t>
  </si>
  <si>
    <t>委託結束 日期</t>
  </si>
  <si>
    <t>案名</t>
  </si>
  <si>
    <t>(物件)現況</t>
  </si>
  <si>
    <t>鑰匙位置</t>
  </si>
  <si>
    <t>物件型態</t>
  </si>
  <si>
    <t>契約開價 (萬)</t>
  </si>
  <si>
    <t>總建坪</t>
  </si>
  <si>
    <t>地坪</t>
  </si>
  <si>
    <t>臨路 (米)</t>
  </si>
  <si>
    <t>面寬 (透天*、土地*)必填</t>
  </si>
  <si>
    <t>深度 (土地*)必填</t>
  </si>
  <si>
    <t>使用分區 (土地*)必填</t>
  </si>
  <si>
    <t>格局 (房)</t>
  </si>
  <si>
    <t>格局 (廳)</t>
  </si>
  <si>
    <t>格局 (衛浴)</t>
  </si>
  <si>
    <t>格局 (陽台)</t>
  </si>
  <si>
    <t>有無電梯</t>
  </si>
  <si>
    <t>大樓名稱:</t>
  </si>
  <si>
    <t>電梯數</t>
  </si>
  <si>
    <t>每層戶數</t>
  </si>
  <si>
    <t>警衛管理</t>
  </si>
  <si>
    <t>車位型態</t>
  </si>
  <si>
    <t>鄰近國小:</t>
  </si>
  <si>
    <t>鄰近國中:</t>
  </si>
  <si>
    <t>鄰近高中:</t>
  </si>
  <si>
    <t>鄰近大專:</t>
  </si>
  <si>
    <t>市場/購物:</t>
  </si>
  <si>
    <t>公園綠地:</t>
  </si>
  <si>
    <t>進案文件 [格局圖]</t>
  </si>
  <si>
    <t>格式:
082.07.23</t>
    <phoneticPr fontId="7" type="noConversion"/>
  </si>
  <si>
    <t>顯示:
不知道</t>
    <phoneticPr fontId="7" type="noConversion"/>
  </si>
  <si>
    <t>共X樓</t>
    <phoneticPr fontId="7" type="noConversion"/>
  </si>
  <si>
    <t>在X樓</t>
    <phoneticPr fontId="7" type="noConversion"/>
  </si>
  <si>
    <t>要刪除</t>
    <phoneticPr fontId="7" type="noConversion"/>
  </si>
  <si>
    <t>權狀</t>
    <phoneticPr fontId="7" type="noConversion"/>
  </si>
  <si>
    <t>現況</t>
    <phoneticPr fontId="7" type="noConversion"/>
  </si>
  <si>
    <t>格局:</t>
    <phoneticPr fontId="4" type="noConversion"/>
  </si>
  <si>
    <t>管理方式:
管理費:</t>
    <phoneticPr fontId="4" type="noConversion"/>
  </si>
  <si>
    <t>土地
使用分區:</t>
    <phoneticPr fontId="4" type="noConversion"/>
  </si>
  <si>
    <t>進案文件 [物件照片 上傳系統]</t>
  </si>
  <si>
    <t>底價:</t>
    <phoneticPr fontId="4" type="noConversion"/>
  </si>
  <si>
    <r>
      <rPr>
        <b/>
        <sz val="24"/>
        <color theme="1"/>
        <rFont val="微軟正黑體"/>
        <family val="2"/>
        <charset val="136"/>
      </rPr>
      <t>"底價"</t>
    </r>
    <r>
      <rPr>
        <b/>
        <sz val="14"/>
        <color theme="1"/>
        <rFont val="微軟正黑體"/>
        <family val="2"/>
        <charset val="136"/>
      </rPr>
      <t>業務回應表單:</t>
    </r>
    <phoneticPr fontId="4" type="noConversion"/>
  </si>
  <si>
    <r>
      <rPr>
        <b/>
        <sz val="24"/>
        <color theme="1"/>
        <rFont val="微軟正黑體"/>
        <family val="2"/>
        <charset val="136"/>
      </rPr>
      <t>"%數"</t>
    </r>
    <r>
      <rPr>
        <b/>
        <sz val="14"/>
        <color theme="1"/>
        <rFont val="微軟正黑體"/>
        <family val="2"/>
        <charset val="136"/>
      </rPr>
      <t>業務回應表單:</t>
    </r>
    <phoneticPr fontId="4" type="noConversion"/>
  </si>
  <si>
    <t>%數:</t>
    <phoneticPr fontId="4" type="noConversion"/>
  </si>
  <si>
    <r>
      <rPr>
        <b/>
        <sz val="20"/>
        <color theme="1"/>
        <rFont val="微軟正黑體"/>
        <family val="2"/>
        <charset val="136"/>
      </rPr>
      <t>"中人"</t>
    </r>
    <r>
      <rPr>
        <b/>
        <sz val="16"/>
        <color theme="1"/>
        <rFont val="微軟正黑體"/>
        <family val="2"/>
        <charset val="136"/>
      </rPr>
      <t>業務回應表單:</t>
    </r>
    <phoneticPr fontId="4" type="noConversion"/>
  </si>
  <si>
    <t>中人:</t>
    <phoneticPr fontId="4" type="noConversion"/>
  </si>
  <si>
    <r>
      <t>以上</t>
    </r>
    <r>
      <rPr>
        <b/>
        <sz val="16"/>
        <color rgb="FFFF0000"/>
        <rFont val="標楷體"/>
        <family val="4"/>
        <charset val="136"/>
      </rPr>
      <t>資料無誤</t>
    </r>
    <r>
      <rPr>
        <sz val="16"/>
        <color theme="1"/>
        <rFont val="標楷體"/>
        <family val="4"/>
        <charset val="136"/>
      </rPr>
      <t>簽名</t>
    </r>
    <phoneticPr fontId="7" type="noConversion"/>
  </si>
  <si>
    <t>業務交件：　助理收件：</t>
    <phoneticPr fontId="4" type="noConversion"/>
  </si>
  <si>
    <t>物件(完整)地址</t>
  </si>
  <si>
    <t>室內坪=(主建物+附屬建物)</t>
  </si>
  <si>
    <t>增建說明/坪數說明</t>
  </si>
  <si>
    <t>建蔽率/容積率 (土地*必填)(透天選填)</t>
  </si>
  <si>
    <t>建築完成日期 (房屋*必填) 格式: 082.7.17</t>
  </si>
  <si>
    <t>權狀層數＿例如：共１～３樓</t>
  </si>
  <si>
    <t>透天請寫『現況在１～３樓』
大樓請寫『在６樓』</t>
  </si>
  <si>
    <t>朝向 [土地朝]</t>
  </si>
  <si>
    <t>朝向 [房屋朝]</t>
  </si>
  <si>
    <t>朝向 [大門朝]</t>
  </si>
  <si>
    <t>管理費 (月/元)</t>
  </si>
  <si>
    <t>車位</t>
  </si>
  <si>
    <t>中人(介紹費)</t>
  </si>
  <si>
    <t>注意事項</t>
  </si>
  <si>
    <t>當下進案文件 [物件相片]</t>
  </si>
  <si>
    <t>請開發業務填寫檢查以下資訊</t>
    <phoneticPr fontId="7" type="noConversion"/>
  </si>
  <si>
    <t>開發１/開發２</t>
  </si>
  <si>
    <t>委託主約編號:</t>
  </si>
  <si>
    <t>進案文件 [現詢調]</t>
  </si>
  <si>
    <t>進案文件 [主約 契約拍照 上傳系統]</t>
  </si>
  <si>
    <t>進案文件 [契變 照片上傳系統]</t>
  </si>
  <si>
    <t>智能契變:</t>
    <phoneticPr fontId="7" type="noConversion"/>
  </si>
  <si>
    <t>智能主約:</t>
    <phoneticPr fontId="7" type="noConversion"/>
  </si>
  <si>
    <t>表單填寫人</t>
  </si>
  <si>
    <r>
      <t xml:space="preserve">特色說明1. </t>
    </r>
    <r>
      <rPr>
        <u/>
        <sz val="10"/>
        <color theme="1"/>
        <rFont val="Arial"/>
        <family val="2"/>
      </rPr>
      <t>(簡單明瞭，請勿冗長)</t>
    </r>
  </si>
  <si>
    <r>
      <t xml:space="preserve">特色說明2. </t>
    </r>
    <r>
      <rPr>
        <u/>
        <sz val="10"/>
        <color theme="1"/>
        <rFont val="Arial"/>
        <family val="2"/>
      </rPr>
      <t>(簡單明瞭，請勿冗長)</t>
    </r>
  </si>
  <si>
    <r>
      <t xml:space="preserve">特色說明3. </t>
    </r>
    <r>
      <rPr>
        <u/>
        <sz val="10"/>
        <color theme="1"/>
        <rFont val="Arial"/>
        <family val="2"/>
      </rPr>
      <t>(簡單明瞭，請勿冗長)</t>
    </r>
  </si>
  <si>
    <r>
      <t xml:space="preserve">特色說明4. </t>
    </r>
    <r>
      <rPr>
        <u/>
        <sz val="10"/>
        <color theme="1"/>
        <rFont val="Arial"/>
        <family val="2"/>
      </rPr>
      <t>(簡單明瞭，請勿冗長)</t>
    </r>
  </si>
  <si>
    <r>
      <rPr>
        <sz val="10"/>
        <color theme="1"/>
        <rFont val="微軟正黑體"/>
        <family val="2"/>
        <charset val="136"/>
      </rPr>
      <t>車位編號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微軟正黑體"/>
        <family val="2"/>
        <charset val="136"/>
      </rPr>
      <t>如有上下層</t>
    </r>
    <r>
      <rPr>
        <sz val="10"/>
        <color theme="1"/>
        <rFont val="Arial"/>
        <family val="2"/>
      </rPr>
      <t>/</t>
    </r>
    <r>
      <rPr>
        <sz val="10"/>
        <color theme="1"/>
        <rFont val="微軟正黑體"/>
        <family val="2"/>
        <charset val="136"/>
      </rPr>
      <t>地下</t>
    </r>
    <r>
      <rPr>
        <sz val="10"/>
        <color theme="1"/>
        <rFont val="Arial"/>
        <family val="2"/>
      </rPr>
      <t>B</t>
    </r>
    <r>
      <rPr>
        <sz val="10"/>
        <color theme="1"/>
        <rFont val="微軟正黑體"/>
        <family val="2"/>
        <charset val="136"/>
      </rPr>
      <t>請標記</t>
    </r>
    <r>
      <rPr>
        <sz val="10"/>
        <color theme="1"/>
        <rFont val="Arial"/>
        <family val="2"/>
      </rPr>
      <t>)</t>
    </r>
    <phoneticPr fontId="7" type="noConversion"/>
  </si>
  <si>
    <t>車位產權:</t>
    <phoneticPr fontId="4" type="noConversion"/>
  </si>
  <si>
    <t>現況樓層:</t>
    <phoneticPr fontId="4" type="noConversion"/>
  </si>
  <si>
    <t>業務交件日期：　助理收件日期：</t>
    <phoneticPr fontId="4" type="noConversion"/>
  </si>
  <si>
    <t>深度:</t>
    <phoneticPr fontId="7" type="noConversion"/>
  </si>
  <si>
    <t>建蔽率/容積率:</t>
    <phoneticPr fontId="4" type="noConversion"/>
  </si>
  <si>
    <t>2.</t>
    <phoneticPr fontId="4" type="noConversion"/>
  </si>
  <si>
    <t>3.</t>
    <phoneticPr fontId="7" type="noConversion"/>
  </si>
  <si>
    <t>4.</t>
    <phoneticPr fontId="7" type="noConversion"/>
  </si>
  <si>
    <t>使用分區:</t>
    <phoneticPr fontId="4" type="noConversion"/>
  </si>
  <si>
    <t>土地資訊</t>
    <phoneticPr fontId="7" type="noConversion"/>
  </si>
  <si>
    <t>臨路:</t>
    <phoneticPr fontId="7" type="noConversion"/>
  </si>
  <si>
    <t>面寬:</t>
    <phoneticPr fontId="7" type="noConversion"/>
  </si>
  <si>
    <t>約</t>
    <phoneticPr fontId="7" type="noConversion"/>
  </si>
  <si>
    <t>已完成送出</t>
  </si>
  <si>
    <t>2廳</t>
  </si>
  <si>
    <t>無</t>
  </si>
  <si>
    <t>2026/7/21 下午 1:41:18</t>
  </si>
  <si>
    <t>柯育婷</t>
  </si>
  <si>
    <t>柯育婷/蔡宇育</t>
  </si>
  <si>
    <t>EG0522906</t>
  </si>
  <si>
    <t>115.07.20</t>
  </si>
  <si>
    <t>116.01.31</t>
  </si>
  <si>
    <t>南區水交社優質輕屋齡三房平車</t>
  </si>
  <si>
    <t>台南市南區水交社路26號2樓</t>
  </si>
  <si>
    <t>空屋</t>
  </si>
  <si>
    <t>管理室</t>
  </si>
  <si>
    <t>華厦:10樓含以下(有電梯)</t>
  </si>
  <si>
    <t>.</t>
  </si>
  <si>
    <t>107.11.14</t>
  </si>
  <si>
    <t>3房</t>
  </si>
  <si>
    <t>2衛浴</t>
  </si>
  <si>
    <t>3陽台</t>
  </si>
  <si>
    <t>有電梯</t>
  </si>
  <si>
    <t>在2樓</t>
  </si>
  <si>
    <t>世界好美麗</t>
  </si>
  <si>
    <t>北</t>
  </si>
  <si>
    <t>南</t>
  </si>
  <si>
    <t>管理員</t>
  </si>
  <si>
    <t>有車位+公設內含+固定車位</t>
  </si>
  <si>
    <t>坡道/平面</t>
  </si>
  <si>
    <t>B3-85號</t>
  </si>
  <si>
    <t>一層3戶，24小時管理，公設完善齊全，有健身房、兒戲室、閱讀室、垃圾集中室</t>
  </si>
  <si>
    <t>房間皆開窗，前後陽台採光通風良好，客廳外綠蔭好景</t>
  </si>
  <si>
    <t>附近：水交社文化園區、體育公園、新光山越生活圈，生活機能優</t>
  </si>
  <si>
    <t>近86快速道路，南來北往，交通便利</t>
  </si>
  <si>
    <t>至開實驗國小</t>
  </si>
  <si>
    <t>大成國中</t>
  </si>
  <si>
    <t>大成黃昏市場、全聯</t>
  </si>
  <si>
    <t>水交社公園</t>
  </si>
  <si>
    <t>『已』傳 " 私Line給"助理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</si>
</sst>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3" formatCode="_-* #,##0.00_-;\-* #,##0.00_-;_-* &quot;-&quot;??_-;_-@_-"/>
    <numFmt numFmtId="176" formatCode="&quot;約&quot;_-* #,##0_-;\-&quot;$&quot;* #,##0_-;_-* &quot;&quot;??_-;_-@_-"/>
    <numFmt numFmtId="177" formatCode="&quot;&quot;_ * #,##0.00\ &quot;坪&quot;_-;\-&quot;$&quot;* #,##0.00_-;_-* &quot;&quot;??_-;_-@_-"/>
    <numFmt numFmtId="178" formatCode="General&quot;坪&quot;"/>
    <numFmt numFmtId="179" formatCode="&quot;&quot;_-* #,##0.00_-;\-&quot;$&quot;* #,##0.00_-;_-* &quot;&quot;??_-;_-@_-"/>
    <numFmt numFmtId="180" formatCode="_(&quot;$&quot;* #,##0.00_);_(&quot;$&quot;* \(#,##0.00\);_(&quot;$&quot;* &quot;-&quot;??_);_(@_)"/>
    <numFmt numFmtId="181" formatCode="&quot;約&quot;_-* #,##0_-;\-&quot;$&quot;* #,##0_-;_-* &quot;-&quot;??_-;_-@_-"/>
    <numFmt numFmtId="182" formatCode="&quot;約&quot;_-* #,##0_-;\-&quot;$&quot;* #,##0_-;_-* &quot;$0 依稅單為準&quot;??_-;_-@_-"/>
    <numFmt numFmtId="183" formatCode="&quot;&quot;_-* #,##0_-;\-&quot;$&quot;* #,##0_-;_-* &quot;&quot;??_-;_-@_-"/>
    <numFmt numFmtId="184" formatCode="&quot;地&quot;&quot;上&quot;General&quot;層&quot;"/>
    <numFmt numFmtId="185" formatCode="&quot;&quot;_-* #,##0.0_-;\-&quot;$&quot;* #,##0.0_-;_-* &quot;&quot;??_-;_-@_-"/>
    <numFmt numFmtId="186" formatCode="&quot;約&quot;General&quot;年&quot;&quot;屋&quot;"/>
    <numFmt numFmtId="187" formatCode="&quot;約&quot;&quot;&quot;_-* #,##0.0\ &quot;米&quot;_-;\-&quot;$&quot;* #,##0.0_-;_-* &quot;&quot;??_-;_-@_-"/>
    <numFmt numFmtId="188" formatCode="&quot;在&quot;General&quot;樓&quot;"/>
    <numFmt numFmtId="189" formatCode="&quot;&quot;_-* #,##0&quot;戶&quot;_-;\-&quot;$&quot;* #,##0_-;_-* &quot;&quot;??_-;_-@_-"/>
    <numFmt numFmtId="190" formatCode="&quot;&quot;_-* #,##0&quot;部&quot;_-;\-&quot;$&quot;* #,##0_-;_-* &quot;&quot;??_-;_-@_-"/>
    <numFmt numFmtId="191" formatCode="General\ &quot;米&quot;"/>
    <numFmt numFmtId="192" formatCode="_-* #,##0_-;\-&quot;$&quot;* #,##0_-;_-* &quot;&quot;??_-;_-@_-"/>
  </numFmts>
  <fonts count="55">
    <font>
      <sz val="12"/>
      <color theme="1"/>
      <name val="新細明體"/>
      <family val="1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4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48"/>
      <color theme="1"/>
      <name val="標楷體"/>
      <family val="4"/>
      <charset val="136"/>
    </font>
    <font>
      <sz val="12"/>
      <color theme="1"/>
      <name val="微軟正黑體"/>
      <family val="2"/>
      <charset val="136"/>
    </font>
    <font>
      <sz val="9"/>
      <name val="新細明體"/>
      <family val="1"/>
      <charset val="136"/>
      <scheme val="minor"/>
    </font>
    <font>
      <b/>
      <sz val="14"/>
      <color theme="1"/>
      <name val="微軟正黑體"/>
      <family val="2"/>
      <charset val="136"/>
    </font>
    <font>
      <b/>
      <sz val="20"/>
      <color theme="1"/>
      <name val="微軟正黑體"/>
      <family val="2"/>
      <charset val="136"/>
    </font>
    <font>
      <sz val="18"/>
      <color theme="1"/>
      <name val="微軟正黑體"/>
      <family val="2"/>
      <charset val="136"/>
    </font>
    <font>
      <sz val="16"/>
      <color theme="1"/>
      <name val="微軟正黑體"/>
      <family val="2"/>
      <charset val="136"/>
    </font>
    <font>
      <sz val="26"/>
      <color theme="1"/>
      <name val="微軟正黑體"/>
      <family val="2"/>
      <charset val="136"/>
    </font>
    <font>
      <b/>
      <sz val="36"/>
      <color rgb="FFFF000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b/>
      <sz val="18"/>
      <color theme="1"/>
      <name val="新細明體"/>
      <family val="1"/>
      <charset val="136"/>
      <scheme val="minor"/>
    </font>
    <font>
      <sz val="18"/>
      <color theme="1"/>
      <name val="新細明體"/>
      <family val="1"/>
      <charset val="136"/>
      <scheme val="minor"/>
    </font>
    <font>
      <sz val="20"/>
      <color theme="1"/>
      <name val="微軟正黑體"/>
      <family val="2"/>
      <charset val="136"/>
    </font>
    <font>
      <sz val="15"/>
      <color theme="1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sz val="16"/>
      <color theme="1"/>
      <name val="標楷體"/>
      <family val="4"/>
      <charset val="136"/>
    </font>
    <font>
      <sz val="17.5"/>
      <color theme="1"/>
      <name val="標楷體"/>
      <family val="4"/>
      <charset val="136"/>
    </font>
    <font>
      <sz val="18"/>
      <color theme="1"/>
      <name val="標楷體"/>
      <family val="4"/>
      <charset val="136"/>
    </font>
    <font>
      <sz val="11"/>
      <color theme="1"/>
      <name val="微軟正黑體"/>
      <family val="2"/>
      <charset val="136"/>
    </font>
    <font>
      <sz val="10"/>
      <color theme="1"/>
      <name val="Arial"/>
      <family val="2"/>
    </font>
    <font>
      <b/>
      <sz val="48"/>
      <color theme="1"/>
      <name val="新細明體"/>
      <family val="1"/>
      <charset val="136"/>
      <scheme val="minor"/>
    </font>
    <font>
      <b/>
      <sz val="16"/>
      <color rgb="FFFF0000"/>
      <name val="微軟正黑體"/>
      <family val="2"/>
      <charset val="136"/>
    </font>
    <font>
      <sz val="12"/>
      <color rgb="FF9C5700"/>
      <name val="新細明體"/>
      <family val="2"/>
      <charset val="136"/>
      <scheme val="minor"/>
    </font>
    <font>
      <b/>
      <sz val="24"/>
      <color rgb="FFFF0000"/>
      <name val="微軟正黑體"/>
      <family val="2"/>
      <charset val="136"/>
    </font>
    <font>
      <u/>
      <sz val="14"/>
      <color theme="1"/>
      <name val="微軟正黑體"/>
      <family val="2"/>
      <charset val="136"/>
    </font>
    <font>
      <b/>
      <sz val="14"/>
      <color rgb="FFFF0000"/>
      <name val="微軟正黑體"/>
      <family val="2"/>
      <charset val="136"/>
    </font>
    <font>
      <b/>
      <sz val="12"/>
      <color theme="1"/>
      <name val="新細明體"/>
      <family val="1"/>
      <charset val="136"/>
      <scheme val="minor"/>
    </font>
    <font>
      <sz val="12"/>
      <color rgb="FF202124"/>
      <name val="Docs-Roboto"/>
      <family val="2"/>
    </font>
    <font>
      <b/>
      <sz val="18"/>
      <color rgb="FFFF0000"/>
      <name val="微軟正黑體"/>
      <family val="2"/>
      <charset val="136"/>
    </font>
    <font>
      <b/>
      <sz val="24"/>
      <color theme="1"/>
      <name val="微軟正黑體"/>
      <family val="2"/>
      <charset val="136"/>
    </font>
    <font>
      <sz val="11"/>
      <color theme="1"/>
      <name val="標楷體"/>
      <family val="4"/>
      <charset val="136"/>
    </font>
    <font>
      <b/>
      <sz val="16"/>
      <color rgb="FFFF0000"/>
      <name val="標楷體"/>
      <family val="4"/>
      <charset val="136"/>
    </font>
    <font>
      <sz val="14"/>
      <color rgb="FFFF0000"/>
      <name val="微軟正黑體"/>
      <family val="2"/>
      <charset val="136"/>
    </font>
    <font>
      <b/>
      <sz val="18"/>
      <color rgb="FFFF0000"/>
      <name val="新細明體"/>
      <family val="1"/>
      <charset val="136"/>
      <scheme val="minor"/>
    </font>
    <font>
      <b/>
      <sz val="26"/>
      <color theme="1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</font>
    <font>
      <sz val="12"/>
      <name val="新細明體"/>
      <family val="1"/>
      <charset val="136"/>
    </font>
    <font>
      <b/>
      <sz val="54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10"/>
      <color theme="1"/>
      <name val="Arial"/>
      <family val="2"/>
      <charset val="136"/>
    </font>
    <font>
      <u/>
      <sz val="10"/>
      <color theme="1"/>
      <name val="Arial"/>
      <family val="2"/>
    </font>
    <font>
      <sz val="16"/>
      <color theme="1"/>
      <name val="新細明體"/>
      <family val="1"/>
      <charset val="136"/>
      <scheme val="minor"/>
    </font>
    <font>
      <b/>
      <sz val="16"/>
      <color theme="0"/>
      <name val="微軟正黑體"/>
      <family val="2"/>
      <charset val="136"/>
    </font>
    <font>
      <b/>
      <sz val="52"/>
      <color theme="1"/>
      <name val="微軟正黑體"/>
      <family val="2"/>
      <charset val="136"/>
    </font>
    <font>
      <b/>
      <sz val="16"/>
      <color rgb="FFFF0000"/>
      <name val="新細明體"/>
      <family val="1"/>
      <charset val="136"/>
      <scheme val="minor"/>
    </font>
    <font>
      <b/>
      <sz val="16"/>
      <color theme="1"/>
      <name val="新細明體"/>
      <family val="1"/>
      <charset val="136"/>
      <scheme val="minor"/>
    </font>
    <font>
      <sz val="22"/>
      <color theme="1"/>
      <name val="微軟正黑體"/>
      <family val="2"/>
      <charset val="136"/>
    </font>
    <font>
      <b/>
      <sz val="28"/>
      <color rgb="FFFF0000"/>
      <name val="新細明體"/>
      <family val="1"/>
      <charset val="136"/>
      <scheme val="minor"/>
    </font>
    <font>
      <sz val="24"/>
      <color theme="1"/>
      <name val="微軟正黑體"/>
      <family val="2"/>
      <charset val="136"/>
    </font>
    <font>
      <sz val="36"/>
      <color rgb="FFFF0000"/>
      <name val="微軟正黑體"/>
      <family val="2"/>
      <charset val="136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theme="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Dashed">
        <color indexed="64"/>
      </left>
      <right/>
      <top style="mediumDashed">
        <color indexed="64"/>
      </top>
      <bottom/>
      <diagonal/>
    </border>
    <border>
      <left/>
      <right/>
      <top style="mediumDashed">
        <color indexed="64"/>
      </top>
      <bottom/>
      <diagonal/>
    </border>
    <border>
      <left style="mediumDashed">
        <color indexed="64"/>
      </left>
      <right/>
      <top/>
      <bottom style="mediumDashed">
        <color indexed="64"/>
      </bottom>
      <diagonal/>
    </border>
    <border>
      <left/>
      <right/>
      <top/>
      <bottom style="mediumDashed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Dashed">
        <color indexed="64"/>
      </right>
      <top style="mediumDashed">
        <color indexed="64"/>
      </top>
      <bottom/>
      <diagonal/>
    </border>
    <border>
      <left style="mediumDashed">
        <color indexed="64"/>
      </left>
      <right/>
      <top/>
      <bottom/>
      <diagonal/>
    </border>
    <border>
      <left/>
      <right style="mediumDashed">
        <color indexed="64"/>
      </right>
      <top/>
      <bottom/>
      <diagonal/>
    </border>
    <border>
      <left/>
      <right style="mediumDashed">
        <color indexed="64"/>
      </right>
      <top/>
      <bottom style="mediumDashed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 style="mediumDashed">
        <color indexed="64"/>
      </top>
      <bottom/>
      <diagonal/>
    </border>
  </borders>
  <cellStyleXfs count="6">
    <xf numFmtId="0" fontId="0" fillId="0" borderId="0">
      <alignment vertical="center"/>
    </xf>
    <xf numFmtId="180" fontId="14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80" fontId="1" fillId="0" borderId="0" applyFont="0" applyFill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41" fillId="0" borderId="0"/>
  </cellStyleXfs>
  <cellXfs count="198">
    <xf numFmtId="0" fontId="0" fillId="0" borderId="0" xfId="0">
      <alignment vertical="center"/>
    </xf>
    <xf numFmtId="0" fontId="3" fillId="0" borderId="0" xfId="2" applyFont="1">
      <alignment vertical="center"/>
    </xf>
    <xf numFmtId="0" fontId="5" fillId="0" borderId="0" xfId="2" applyFont="1" applyAlignment="1"/>
    <xf numFmtId="0" fontId="3" fillId="0" borderId="0" xfId="2" applyFont="1" applyAlignment="1">
      <alignment horizontal="center" vertical="center"/>
    </xf>
    <xf numFmtId="0" fontId="8" fillId="2" borderId="1" xfId="2" applyFont="1" applyFill="1" applyBorder="1" applyAlignment="1">
      <alignment vertical="center" textRotation="255"/>
    </xf>
    <xf numFmtId="0" fontId="11" fillId="0" borderId="0" xfId="2" applyFont="1" applyAlignment="1">
      <alignment horizontal="left" vertical="center"/>
    </xf>
    <xf numFmtId="176" fontId="11" fillId="0" borderId="4" xfId="2" applyNumberFormat="1" applyFont="1" applyBorder="1" applyAlignment="1">
      <alignment horizontal="left" vertical="center"/>
    </xf>
    <xf numFmtId="0" fontId="10" fillId="0" borderId="0" xfId="2" applyFont="1">
      <alignment vertical="center"/>
    </xf>
    <xf numFmtId="176" fontId="11" fillId="0" borderId="0" xfId="2" applyNumberFormat="1" applyFont="1" applyAlignment="1">
      <alignment vertical="center" wrapText="1"/>
    </xf>
    <xf numFmtId="0" fontId="11" fillId="0" borderId="0" xfId="2" applyFont="1">
      <alignment vertical="center"/>
    </xf>
    <xf numFmtId="0" fontId="10" fillId="0" borderId="0" xfId="2" applyFont="1" applyAlignment="1">
      <alignment vertical="distributed"/>
    </xf>
    <xf numFmtId="0" fontId="3" fillId="0" borderId="0" xfId="2" applyFont="1" applyAlignment="1">
      <alignment horizontal="left" vertical="center"/>
    </xf>
    <xf numFmtId="177" fontId="15" fillId="2" borderId="0" xfId="0" applyNumberFormat="1" applyFont="1" applyFill="1" applyAlignment="1">
      <alignment horizontal="right" vertical="center" shrinkToFit="1"/>
    </xf>
    <xf numFmtId="178" fontId="10" fillId="0" borderId="0" xfId="2" applyNumberFormat="1" applyFont="1">
      <alignment vertical="center"/>
    </xf>
    <xf numFmtId="0" fontId="3" fillId="0" borderId="0" xfId="2" applyFont="1" applyAlignment="1">
      <alignment horizontal="distributed" vertical="center" shrinkToFit="1"/>
    </xf>
    <xf numFmtId="0" fontId="16" fillId="0" borderId="0" xfId="0" applyFont="1" applyAlignment="1">
      <alignment horizontal="right" vertical="center"/>
    </xf>
    <xf numFmtId="0" fontId="10" fillId="0" borderId="5" xfId="2" applyFont="1" applyBorder="1" applyAlignment="1">
      <alignment vertical="top"/>
    </xf>
    <xf numFmtId="0" fontId="10" fillId="0" borderId="0" xfId="2" applyFont="1" applyAlignment="1">
      <alignment vertical="top"/>
    </xf>
    <xf numFmtId="181" fontId="11" fillId="0" borderId="0" xfId="3" applyNumberFormat="1" applyFont="1" applyAlignment="1">
      <alignment vertical="center" shrinkToFit="1"/>
    </xf>
    <xf numFmtId="182" fontId="3" fillId="0" borderId="0" xfId="3" applyNumberFormat="1" applyFont="1" applyAlignment="1">
      <alignment horizontal="left" vertical="center" shrinkToFit="1"/>
    </xf>
    <xf numFmtId="183" fontId="11" fillId="0" borderId="0" xfId="3" applyNumberFormat="1" applyFont="1" applyAlignment="1">
      <alignment horizontal="left" vertical="center" shrinkToFit="1"/>
    </xf>
    <xf numFmtId="0" fontId="3" fillId="0" borderId="5" xfId="2" applyFont="1" applyBorder="1">
      <alignment vertical="center"/>
    </xf>
    <xf numFmtId="184" fontId="11" fillId="0" borderId="0" xfId="2" applyNumberFormat="1" applyFont="1" applyAlignment="1">
      <alignment horizontal="distributed" vertical="center"/>
    </xf>
    <xf numFmtId="185" fontId="11" fillId="0" borderId="0" xfId="2" applyNumberFormat="1" applyFont="1" applyAlignment="1">
      <alignment horizontal="center" vertical="center" shrinkToFit="1"/>
    </xf>
    <xf numFmtId="184" fontId="3" fillId="0" borderId="0" xfId="2" applyNumberFormat="1" applyFont="1" applyAlignment="1">
      <alignment horizontal="distributed" vertical="center"/>
    </xf>
    <xf numFmtId="179" fontId="3" fillId="0" borderId="0" xfId="2" applyNumberFormat="1" applyFont="1" applyAlignment="1">
      <alignment horizontal="center" vertical="center"/>
    </xf>
    <xf numFmtId="179" fontId="3" fillId="0" borderId="0" xfId="2" applyNumberFormat="1" applyFont="1">
      <alignment vertical="center"/>
    </xf>
    <xf numFmtId="186" fontId="3" fillId="0" borderId="0" xfId="2" applyNumberFormat="1" applyFont="1" applyAlignment="1">
      <alignment horizontal="center" vertical="center"/>
    </xf>
    <xf numFmtId="176" fontId="11" fillId="0" borderId="0" xfId="2" applyNumberFormat="1" applyFont="1" applyAlignment="1">
      <alignment vertical="center" shrinkToFit="1"/>
    </xf>
    <xf numFmtId="176" fontId="11" fillId="0" borderId="12" xfId="2" applyNumberFormat="1" applyFont="1" applyBorder="1" applyAlignment="1">
      <alignment horizontal="left" vertical="center" shrinkToFit="1"/>
    </xf>
    <xf numFmtId="176" fontId="3" fillId="0" borderId="0" xfId="2" applyNumberFormat="1" applyFont="1" applyAlignment="1">
      <alignment horizontal="center" vertical="center"/>
    </xf>
    <xf numFmtId="187" fontId="3" fillId="0" borderId="0" xfId="2" applyNumberFormat="1" applyFont="1" applyAlignment="1">
      <alignment horizontal="center" vertical="center"/>
    </xf>
    <xf numFmtId="49" fontId="3" fillId="0" borderId="0" xfId="2" applyNumberFormat="1" applyFont="1" applyAlignment="1">
      <alignment horizontal="center" vertical="center"/>
    </xf>
    <xf numFmtId="0" fontId="11" fillId="0" borderId="14" xfId="2" applyFont="1" applyBorder="1" applyAlignment="1">
      <alignment vertical="center" wrapText="1"/>
    </xf>
    <xf numFmtId="0" fontId="20" fillId="0" borderId="0" xfId="2" applyFont="1" applyAlignment="1">
      <alignment horizontal="center" vertical="center"/>
    </xf>
    <xf numFmtId="0" fontId="20" fillId="0" borderId="0" xfId="2" applyFont="1" applyAlignment="1">
      <alignment horizontal="center" vertical="center" shrinkToFit="1"/>
    </xf>
    <xf numFmtId="0" fontId="21" fillId="0" borderId="0" xfId="2" applyFont="1" applyAlignment="1">
      <alignment horizontal="center" vertical="center" wrapText="1" shrinkToFit="1"/>
    </xf>
    <xf numFmtId="0" fontId="20" fillId="0" borderId="26" xfId="2" applyFont="1" applyBorder="1" applyAlignment="1">
      <alignment horizontal="center" vertical="center"/>
    </xf>
    <xf numFmtId="0" fontId="20" fillId="0" borderId="26" xfId="2" applyFont="1" applyBorder="1" applyAlignment="1">
      <alignment horizontal="center" vertical="center" shrinkToFit="1"/>
    </xf>
    <xf numFmtId="0" fontId="21" fillId="0" borderId="26" xfId="2" applyFont="1" applyBorder="1" applyAlignment="1">
      <alignment horizontal="center" vertical="center" wrapText="1" shrinkToFit="1"/>
    </xf>
    <xf numFmtId="0" fontId="23" fillId="0" borderId="0" xfId="2" applyFont="1">
      <alignment vertical="center"/>
    </xf>
    <xf numFmtId="0" fontId="24" fillId="0" borderId="27" xfId="0" applyFont="1" applyBorder="1" applyAlignment="1">
      <alignment wrapText="1"/>
    </xf>
    <xf numFmtId="0" fontId="24" fillId="0" borderId="27" xfId="0" applyFont="1" applyBorder="1" applyAlignment="1">
      <alignment horizontal="right" wrapText="1"/>
    </xf>
    <xf numFmtId="0" fontId="0" fillId="3" borderId="0" xfId="0" applyFill="1" applyAlignment="1">
      <alignment vertical="center" wrapText="1"/>
    </xf>
    <xf numFmtId="0" fontId="25" fillId="0" borderId="0" xfId="0" applyFont="1">
      <alignment vertical="center"/>
    </xf>
    <xf numFmtId="0" fontId="0" fillId="0" borderId="0" xfId="0" applyAlignment="1">
      <alignment vertical="center" wrapText="1"/>
    </xf>
    <xf numFmtId="0" fontId="25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188" fontId="11" fillId="0" borderId="0" xfId="2" applyNumberFormat="1" applyFont="1" applyAlignment="1">
      <alignment horizontal="center" vertical="distributed"/>
    </xf>
    <xf numFmtId="0" fontId="26" fillId="0" borderId="0" xfId="4" applyFont="1" applyFill="1" applyAlignment="1">
      <alignment vertical="center"/>
    </xf>
    <xf numFmtId="0" fontId="29" fillId="0" borderId="0" xfId="2" applyFont="1">
      <alignment vertical="center"/>
    </xf>
    <xf numFmtId="43" fontId="3" fillId="0" borderId="0" xfId="1" applyNumberFormat="1" applyFont="1" applyAlignment="1">
      <alignment horizontal="left" vertical="distributed" shrinkToFit="1"/>
    </xf>
    <xf numFmtId="190" fontId="11" fillId="0" borderId="0" xfId="2" applyNumberFormat="1" applyFont="1" applyAlignment="1">
      <alignment horizontal="center" vertical="center" wrapText="1"/>
    </xf>
    <xf numFmtId="189" fontId="11" fillId="0" borderId="0" xfId="2" applyNumberFormat="1" applyFont="1" applyAlignment="1">
      <alignment horizontal="center" vertical="center"/>
    </xf>
    <xf numFmtId="0" fontId="31" fillId="0" borderId="0" xfId="0" applyFont="1">
      <alignment vertical="center"/>
    </xf>
    <xf numFmtId="0" fontId="32" fillId="6" borderId="27" xfId="0" applyFont="1" applyFill="1" applyBorder="1" applyAlignment="1">
      <alignment wrapText="1"/>
    </xf>
    <xf numFmtId="0" fontId="33" fillId="5" borderId="0" xfId="2" applyFont="1" applyFill="1" applyAlignment="1">
      <alignment vertical="center" wrapText="1" shrinkToFit="1"/>
    </xf>
    <xf numFmtId="0" fontId="3" fillId="0" borderId="0" xfId="2" applyFont="1" applyAlignment="1">
      <alignment horizontal="right" vertical="center"/>
    </xf>
    <xf numFmtId="0" fontId="20" fillId="0" borderId="21" xfId="2" applyFont="1" applyBorder="1" applyAlignment="1">
      <alignment horizontal="center" vertical="center" shrinkToFit="1"/>
    </xf>
    <xf numFmtId="185" fontId="35" fillId="0" borderId="25" xfId="2" applyNumberFormat="1" applyFont="1" applyBorder="1" applyAlignment="1">
      <alignment horizontal="right" vertical="center" wrapText="1" shrinkToFit="1"/>
    </xf>
    <xf numFmtId="0" fontId="3" fillId="0" borderId="0" xfId="2" applyFont="1" applyAlignment="1">
      <alignment vertical="center" wrapText="1"/>
    </xf>
    <xf numFmtId="177" fontId="38" fillId="2" borderId="0" xfId="0" applyNumberFormat="1" applyFont="1" applyFill="1" applyAlignment="1">
      <alignment horizontal="right" vertical="center" shrinkToFit="1"/>
    </xf>
    <xf numFmtId="0" fontId="39" fillId="0" borderId="0" xfId="0" applyFont="1">
      <alignment vertical="center"/>
    </xf>
    <xf numFmtId="0" fontId="40" fillId="0" borderId="0" xfId="0" applyFont="1">
      <alignment vertical="center"/>
    </xf>
    <xf numFmtId="0" fontId="0" fillId="0" borderId="0" xfId="0" applyFont="1">
      <alignment vertical="center"/>
    </xf>
    <xf numFmtId="0" fontId="3" fillId="0" borderId="0" xfId="2" applyFont="1" applyAlignment="1">
      <alignment horizontal="distributed" vertical="center" shrinkToFit="1"/>
    </xf>
    <xf numFmtId="187" fontId="3" fillId="0" borderId="0" xfId="2" applyNumberFormat="1" applyFont="1" applyAlignment="1">
      <alignment horizontal="center" vertical="center"/>
    </xf>
    <xf numFmtId="0" fontId="3" fillId="0" borderId="0" xfId="2" applyFont="1" applyFill="1">
      <alignment vertical="center"/>
    </xf>
    <xf numFmtId="0" fontId="33" fillId="0" borderId="0" xfId="2" applyFont="1" applyFill="1" applyAlignment="1">
      <alignment vertical="center" wrapText="1" shrinkToFit="1"/>
    </xf>
    <xf numFmtId="0" fontId="3" fillId="0" borderId="0" xfId="2" applyFont="1" applyFill="1" applyAlignment="1">
      <alignment horizontal="right" vertical="center"/>
    </xf>
    <xf numFmtId="0" fontId="30" fillId="0" borderId="0" xfId="2" applyFont="1" applyAlignment="1"/>
    <xf numFmtId="0" fontId="26" fillId="0" borderId="0" xfId="4" applyFont="1" applyFill="1" applyAlignment="1">
      <alignment vertical="top"/>
    </xf>
    <xf numFmtId="0" fontId="26" fillId="0" borderId="0" xfId="4" applyFont="1" applyFill="1" applyAlignment="1">
      <alignment vertical="center" shrinkToFit="1"/>
    </xf>
    <xf numFmtId="0" fontId="8" fillId="0" borderId="0" xfId="2" applyFont="1" applyFill="1" applyAlignment="1"/>
    <xf numFmtId="0" fontId="33" fillId="0" borderId="0" xfId="2" applyFont="1" applyFill="1" applyAlignment="1">
      <alignment vertical="center" shrinkToFit="1"/>
    </xf>
    <xf numFmtId="0" fontId="28" fillId="0" borderId="0" xfId="2" applyNumberFormat="1" applyFont="1" applyFill="1" applyAlignment="1">
      <alignment vertical="center" shrinkToFit="1"/>
    </xf>
    <xf numFmtId="0" fontId="19" fillId="0" borderId="0" xfId="2" applyFont="1" applyFill="1" applyAlignment="1"/>
    <xf numFmtId="0" fontId="44" fillId="0" borderId="27" xfId="0" applyFont="1" applyBorder="1" applyAlignment="1">
      <alignment wrapText="1"/>
    </xf>
    <xf numFmtId="190" fontId="10" fillId="0" borderId="0" xfId="2" applyNumberFormat="1" applyFont="1" applyAlignment="1">
      <alignment horizontal="center" vertical="center" wrapText="1"/>
    </xf>
    <xf numFmtId="0" fontId="46" fillId="0" borderId="14" xfId="0" applyNumberFormat="1" applyFont="1" applyBorder="1" applyAlignment="1">
      <alignment horizontal="center" vertical="center"/>
    </xf>
    <xf numFmtId="0" fontId="20" fillId="0" borderId="21" xfId="2" applyFont="1" applyBorder="1" applyAlignment="1">
      <alignment horizontal="left" vertical="center" shrinkToFit="1"/>
    </xf>
    <xf numFmtId="0" fontId="42" fillId="0" borderId="0" xfId="2" applyFont="1" applyAlignment="1">
      <alignment vertical="center"/>
    </xf>
    <xf numFmtId="177" fontId="49" fillId="2" borderId="0" xfId="0" applyNumberFormat="1" applyFont="1" applyFill="1" applyAlignment="1">
      <alignment horizontal="right" vertical="center" shrinkToFit="1"/>
    </xf>
    <xf numFmtId="177" fontId="50" fillId="2" borderId="0" xfId="0" applyNumberFormat="1" applyFont="1" applyFill="1" applyAlignment="1">
      <alignment horizontal="right" vertical="center" shrinkToFit="1"/>
    </xf>
    <xf numFmtId="0" fontId="3" fillId="0" borderId="0" xfId="2" applyFont="1" applyAlignment="1">
      <alignment horizontal="distributed" vertical="center" shrinkToFit="1"/>
    </xf>
    <xf numFmtId="0" fontId="3" fillId="0" borderId="0" xfId="2" applyFont="1" applyBorder="1">
      <alignment vertical="center"/>
    </xf>
    <xf numFmtId="0" fontId="10" fillId="0" borderId="0" xfId="2" applyFont="1" applyBorder="1">
      <alignment vertical="center"/>
    </xf>
    <xf numFmtId="0" fontId="53" fillId="0" borderId="0" xfId="2" applyFont="1">
      <alignment vertical="center"/>
    </xf>
    <xf numFmtId="0" fontId="8" fillId="0" borderId="0" xfId="2" applyFont="1" applyFill="1" applyAlignment="1">
      <alignment horizontal="center" vertical="center" textRotation="255"/>
    </xf>
    <xf numFmtId="9" fontId="46" fillId="0" borderId="14" xfId="0" applyNumberFormat="1" applyFont="1" applyBorder="1" applyAlignment="1">
      <alignment horizontal="center" vertical="center"/>
    </xf>
    <xf numFmtId="0" fontId="24" fillId="5" borderId="27" xfId="0" applyFont="1" applyFill="1" applyBorder="1" applyAlignment="1">
      <alignment wrapText="1"/>
    </xf>
    <xf numFmtId="0" fontId="48" fillId="0" borderId="0" xfId="2" applyFont="1" applyAlignment="1">
      <alignment vertical="center"/>
    </xf>
    <xf numFmtId="0" fontId="24" fillId="0" borderId="27" xfId="0" applyFont="1" applyBorder="1">
      <alignment vertical="center"/>
    </xf>
    <xf numFmtId="176" fontId="3" fillId="0" borderId="4" xfId="2" applyNumberFormat="1" applyFont="1" applyBorder="1" applyAlignment="1">
      <alignment horizontal="left" vertical="center" shrinkToFit="1"/>
    </xf>
    <xf numFmtId="0" fontId="5" fillId="0" borderId="0" xfId="2" applyFont="1" applyAlignment="1">
      <alignment horizontal="distributed"/>
    </xf>
    <xf numFmtId="0" fontId="6" fillId="0" borderId="0" xfId="2" applyFont="1" applyAlignment="1">
      <alignment horizontal="center" wrapText="1"/>
    </xf>
    <xf numFmtId="0" fontId="6" fillId="0" borderId="0" xfId="2" applyFont="1" applyAlignment="1">
      <alignment horizontal="center"/>
    </xf>
    <xf numFmtId="0" fontId="3" fillId="0" borderId="0" xfId="2" applyFont="1" applyAlignment="1">
      <alignment horizontal="distributed" vertical="center" shrinkToFit="1"/>
    </xf>
    <xf numFmtId="176" fontId="9" fillId="0" borderId="2" xfId="2" applyNumberFormat="1" applyFont="1" applyBorder="1" applyAlignment="1">
      <alignment horizontal="center" vertical="center" wrapText="1"/>
    </xf>
    <xf numFmtId="176" fontId="9" fillId="0" borderId="3" xfId="2" applyNumberFormat="1" applyFont="1" applyBorder="1" applyAlignment="1">
      <alignment horizontal="center" vertical="center" wrapText="1"/>
    </xf>
    <xf numFmtId="176" fontId="11" fillId="0" borderId="2" xfId="2" applyNumberFormat="1" applyFont="1" applyBorder="1" applyAlignment="1">
      <alignment horizontal="center" vertical="center" wrapText="1"/>
    </xf>
    <xf numFmtId="176" fontId="11" fillId="0" borderId="3" xfId="2" applyNumberFormat="1" applyFont="1" applyBorder="1" applyAlignment="1">
      <alignment horizontal="center" vertical="center" wrapText="1"/>
    </xf>
    <xf numFmtId="0" fontId="8" fillId="2" borderId="0" xfId="2" applyFont="1" applyFill="1" applyAlignment="1">
      <alignment horizontal="center" vertical="center" textRotation="255"/>
    </xf>
    <xf numFmtId="0" fontId="12" fillId="0" borderId="0" xfId="2" applyFont="1" applyAlignment="1">
      <alignment horizontal="distributed" vertical="center"/>
    </xf>
    <xf numFmtId="0" fontId="13" fillId="0" borderId="0" xfId="2" applyFont="1" applyAlignment="1">
      <alignment horizontal="center" vertical="center" shrinkToFit="1"/>
    </xf>
    <xf numFmtId="0" fontId="13" fillId="0" borderId="0" xfId="2" applyFont="1" applyAlignment="1">
      <alignment horizontal="left" vertical="center"/>
    </xf>
    <xf numFmtId="0" fontId="10" fillId="0" borderId="0" xfId="2" applyFont="1" applyAlignment="1">
      <alignment horizontal="center" vertical="center"/>
    </xf>
    <xf numFmtId="0" fontId="11" fillId="0" borderId="0" xfId="2" applyFont="1" applyAlignment="1">
      <alignment horizontal="distributed" vertical="center"/>
    </xf>
    <xf numFmtId="0" fontId="11" fillId="0" borderId="0" xfId="2" applyFont="1" applyAlignment="1">
      <alignment horizontal="center" vertical="center"/>
    </xf>
    <xf numFmtId="179" fontId="11" fillId="0" borderId="0" xfId="2" applyNumberFormat="1" applyFont="1" applyAlignment="1">
      <alignment horizontal="left" vertical="center"/>
    </xf>
    <xf numFmtId="0" fontId="10" fillId="0" borderId="0" xfId="2" applyFont="1" applyAlignment="1">
      <alignment vertical="center" shrinkToFit="1"/>
    </xf>
    <xf numFmtId="0" fontId="8" fillId="2" borderId="6" xfId="2" applyFont="1" applyFill="1" applyBorder="1" applyAlignment="1">
      <alignment horizontal="center" vertical="center" textRotation="255"/>
    </xf>
    <xf numFmtId="0" fontId="8" fillId="2" borderId="8" xfId="2" applyFont="1" applyFill="1" applyBorder="1" applyAlignment="1">
      <alignment horizontal="center" vertical="center" textRotation="255"/>
    </xf>
    <xf numFmtId="179" fontId="11" fillId="0" borderId="7" xfId="2" applyNumberFormat="1" applyFont="1" applyBorder="1" applyAlignment="1">
      <alignment horizontal="left" vertical="center" wrapText="1"/>
    </xf>
    <xf numFmtId="179" fontId="11" fillId="0" borderId="9" xfId="2" applyNumberFormat="1" applyFont="1" applyBorder="1" applyAlignment="1">
      <alignment horizontal="left" vertical="center" wrapText="1"/>
    </xf>
    <xf numFmtId="0" fontId="10" fillId="0" borderId="5" xfId="2" applyFont="1" applyBorder="1" applyAlignment="1">
      <alignment horizontal="distributed" vertical="center"/>
    </xf>
    <xf numFmtId="0" fontId="10" fillId="0" borderId="0" xfId="2" applyFont="1" applyAlignment="1">
      <alignment horizontal="distributed" vertical="center"/>
    </xf>
    <xf numFmtId="179" fontId="3" fillId="0" borderId="0" xfId="2" applyNumberFormat="1" applyFont="1" applyAlignment="1">
      <alignment horizontal="left" vertical="center" wrapText="1"/>
    </xf>
    <xf numFmtId="0" fontId="37" fillId="0" borderId="0" xfId="2" applyFont="1" applyAlignment="1">
      <alignment horizontal="distributed" vertical="center"/>
    </xf>
    <xf numFmtId="0" fontId="10" fillId="0" borderId="5" xfId="2" applyFont="1" applyBorder="1" applyAlignment="1">
      <alignment horizontal="distributed" vertical="distributed"/>
    </xf>
    <xf numFmtId="0" fontId="10" fillId="0" borderId="0" xfId="2" applyFont="1" applyAlignment="1">
      <alignment horizontal="distributed" vertical="distributed"/>
    </xf>
    <xf numFmtId="181" fontId="11" fillId="0" borderId="0" xfId="3" applyNumberFormat="1" applyFont="1" applyAlignment="1">
      <alignment horizontal="left" vertical="center" shrinkToFit="1"/>
    </xf>
    <xf numFmtId="181" fontId="11" fillId="0" borderId="12" xfId="3" applyNumberFormat="1" applyFont="1" applyBorder="1" applyAlignment="1">
      <alignment horizontal="left" vertical="center" shrinkToFit="1"/>
    </xf>
    <xf numFmtId="0" fontId="17" fillId="0" borderId="5" xfId="2" applyFont="1" applyBorder="1" applyAlignment="1">
      <alignment horizontal="center" vertical="center" wrapText="1"/>
    </xf>
    <xf numFmtId="0" fontId="17" fillId="0" borderId="0" xfId="2" applyFont="1" applyAlignment="1">
      <alignment horizontal="center" vertical="center" wrapText="1"/>
    </xf>
    <xf numFmtId="179" fontId="18" fillId="0" borderId="0" xfId="2" applyNumberFormat="1" applyFont="1" applyAlignment="1">
      <alignment horizontal="left" vertical="center" wrapText="1"/>
    </xf>
    <xf numFmtId="0" fontId="11" fillId="0" borderId="0" xfId="2" applyFont="1" applyAlignment="1">
      <alignment horizontal="distributed" vertical="center" wrapText="1"/>
    </xf>
    <xf numFmtId="184" fontId="6" fillId="0" borderId="0" xfId="2" applyNumberFormat="1" applyFont="1" applyAlignment="1">
      <alignment horizontal="center" vertical="distributed"/>
    </xf>
    <xf numFmtId="0" fontId="17" fillId="0" borderId="0" xfId="2" applyFont="1" applyAlignment="1">
      <alignment horizontal="center" vertical="center" shrinkToFit="1"/>
    </xf>
    <xf numFmtId="0" fontId="17" fillId="0" borderId="10" xfId="2" applyFont="1" applyBorder="1" applyAlignment="1">
      <alignment horizontal="center" vertical="center" wrapText="1"/>
    </xf>
    <xf numFmtId="0" fontId="17" fillId="0" borderId="11" xfId="2" applyFont="1" applyBorder="1" applyAlignment="1">
      <alignment horizontal="center" vertical="center" wrapText="1"/>
    </xf>
    <xf numFmtId="179" fontId="18" fillId="0" borderId="11" xfId="2" applyNumberFormat="1" applyFont="1" applyBorder="1" applyAlignment="1">
      <alignment horizontal="left" vertical="center" wrapText="1"/>
    </xf>
    <xf numFmtId="176" fontId="11" fillId="0" borderId="0" xfId="2" applyNumberFormat="1" applyFont="1" applyAlignment="1">
      <alignment horizontal="center" vertical="center" wrapText="1"/>
    </xf>
    <xf numFmtId="0" fontId="3" fillId="0" borderId="0" xfId="2" applyFont="1" applyAlignment="1">
      <alignment horizontal="distributed" vertical="center"/>
    </xf>
    <xf numFmtId="176" fontId="11" fillId="0" borderId="0" xfId="2" applyNumberFormat="1" applyFont="1" applyAlignment="1">
      <alignment horizontal="left" vertical="center" shrinkToFit="1"/>
    </xf>
    <xf numFmtId="187" fontId="3" fillId="0" borderId="0" xfId="2" applyNumberFormat="1" applyFont="1" applyAlignment="1">
      <alignment horizontal="center" vertical="center"/>
    </xf>
    <xf numFmtId="0" fontId="20" fillId="0" borderId="18" xfId="2" applyFont="1" applyBorder="1" applyAlignment="1">
      <alignment horizontal="center" vertical="center" shrinkToFit="1"/>
    </xf>
    <xf numFmtId="0" fontId="20" fillId="0" borderId="19" xfId="2" applyFont="1" applyBorder="1" applyAlignment="1">
      <alignment horizontal="center" vertical="center" shrinkToFit="1"/>
    </xf>
    <xf numFmtId="0" fontId="20" fillId="0" borderId="20" xfId="2" applyFont="1" applyBorder="1" applyAlignment="1">
      <alignment horizontal="center" vertical="center" shrinkToFit="1"/>
    </xf>
    <xf numFmtId="176" fontId="23" fillId="0" borderId="13" xfId="2" applyNumberFormat="1" applyFont="1" applyBorder="1" applyAlignment="1">
      <alignment horizontal="left" vertical="center" wrapText="1" shrinkToFit="1"/>
    </xf>
    <xf numFmtId="0" fontId="19" fillId="0" borderId="6" xfId="2" applyFont="1" applyBorder="1" applyAlignment="1">
      <alignment horizontal="left" vertical="center" wrapText="1"/>
    </xf>
    <xf numFmtId="0" fontId="19" fillId="0" borderId="7" xfId="2" applyFont="1" applyBorder="1" applyAlignment="1">
      <alignment horizontal="left" vertical="center" wrapText="1"/>
    </xf>
    <xf numFmtId="176" fontId="23" fillId="0" borderId="2" xfId="2" applyNumberFormat="1" applyFont="1" applyBorder="1" applyAlignment="1">
      <alignment horizontal="left" vertical="center" wrapText="1" shrinkToFit="1"/>
    </xf>
    <xf numFmtId="0" fontId="47" fillId="7" borderId="0" xfId="2" applyFont="1" applyFill="1" applyAlignment="1">
      <alignment horizontal="left" vertical="center" shrinkToFit="1"/>
    </xf>
    <xf numFmtId="0" fontId="47" fillId="7" borderId="0" xfId="2" applyFont="1" applyFill="1" applyAlignment="1">
      <alignment horizontal="center" vertical="center" shrinkToFit="1"/>
    </xf>
    <xf numFmtId="0" fontId="48" fillId="0" borderId="0" xfId="2" applyFont="1" applyAlignment="1">
      <alignment horizontal="center" vertical="center"/>
    </xf>
    <xf numFmtId="0" fontId="20" fillId="0" borderId="29" xfId="2" applyFont="1" applyBorder="1" applyAlignment="1">
      <alignment horizontal="center" vertical="center"/>
    </xf>
    <xf numFmtId="0" fontId="20" fillId="0" borderId="23" xfId="2" applyFont="1" applyBorder="1" applyAlignment="1">
      <alignment horizontal="center" vertical="center"/>
    </xf>
    <xf numFmtId="0" fontId="20" fillId="0" borderId="24" xfId="2" applyFont="1" applyBorder="1" applyAlignment="1">
      <alignment horizontal="center" vertical="center"/>
    </xf>
    <xf numFmtId="179" fontId="22" fillId="0" borderId="22" xfId="2" applyNumberFormat="1" applyFont="1" applyBorder="1" applyAlignment="1">
      <alignment horizontal="center" vertical="center" shrinkToFit="1"/>
    </xf>
    <xf numFmtId="179" fontId="22" fillId="0" borderId="23" xfId="2" applyNumberFormat="1" applyFont="1" applyBorder="1" applyAlignment="1">
      <alignment horizontal="center" vertical="center" shrinkToFit="1"/>
    </xf>
    <xf numFmtId="179" fontId="22" fillId="0" borderId="24" xfId="2" applyNumberFormat="1" applyFont="1" applyBorder="1" applyAlignment="1">
      <alignment horizontal="center" vertical="center" shrinkToFit="1"/>
    </xf>
    <xf numFmtId="0" fontId="23" fillId="0" borderId="0" xfId="2" applyFont="1" applyAlignment="1">
      <alignment horizontal="center" vertical="center"/>
    </xf>
    <xf numFmtId="179" fontId="26" fillId="0" borderId="15" xfId="2" applyNumberFormat="1" applyFont="1" applyBorder="1" applyAlignment="1">
      <alignment horizontal="left" vertical="top" wrapText="1"/>
    </xf>
    <xf numFmtId="179" fontId="26" fillId="0" borderId="0" xfId="2" applyNumberFormat="1" applyFont="1" applyBorder="1" applyAlignment="1">
      <alignment horizontal="left" vertical="top" wrapText="1"/>
    </xf>
    <xf numFmtId="179" fontId="26" fillId="0" borderId="16" xfId="2" applyNumberFormat="1" applyFont="1" applyBorder="1" applyAlignment="1">
      <alignment horizontal="left" vertical="top" wrapText="1"/>
    </xf>
    <xf numFmtId="9" fontId="33" fillId="0" borderId="0" xfId="2" applyNumberFormat="1" applyFont="1" applyFill="1" applyAlignment="1">
      <alignment horizontal="left" vertical="center" shrinkToFit="1"/>
    </xf>
    <xf numFmtId="0" fontId="20" fillId="0" borderId="28" xfId="2" applyFont="1" applyBorder="1" applyAlignment="1">
      <alignment horizontal="center" vertical="center"/>
    </xf>
    <xf numFmtId="0" fontId="20" fillId="0" borderId="19" xfId="2" applyFont="1" applyBorder="1" applyAlignment="1">
      <alignment horizontal="center" vertical="center"/>
    </xf>
    <xf numFmtId="0" fontId="20" fillId="0" borderId="20" xfId="2" applyFont="1" applyBorder="1" applyAlignment="1">
      <alignment horizontal="center" vertical="center"/>
    </xf>
    <xf numFmtId="0" fontId="20" fillId="0" borderId="18" xfId="2" applyFont="1" applyBorder="1" applyAlignment="1">
      <alignment horizontal="center" vertical="center"/>
    </xf>
    <xf numFmtId="0" fontId="51" fillId="0" borderId="0" xfId="2" applyFont="1" applyAlignment="1">
      <alignment horizontal="center" vertical="center"/>
    </xf>
    <xf numFmtId="191" fontId="17" fillId="0" borderId="0" xfId="3" applyNumberFormat="1" applyFont="1" applyAlignment="1">
      <alignment horizontal="left" vertical="center" shrinkToFit="1"/>
    </xf>
    <xf numFmtId="191" fontId="17" fillId="0" borderId="12" xfId="3" applyNumberFormat="1" applyFont="1" applyBorder="1" applyAlignment="1">
      <alignment horizontal="left" vertical="center" shrinkToFit="1"/>
    </xf>
    <xf numFmtId="176" fontId="11" fillId="0" borderId="0" xfId="2" applyNumberFormat="1" applyFont="1" applyBorder="1" applyAlignment="1">
      <alignment vertical="top" wrapText="1" shrinkToFit="1"/>
    </xf>
    <xf numFmtId="0" fontId="10" fillId="0" borderId="5" xfId="2" applyFont="1" applyBorder="1" applyAlignment="1">
      <alignment horizontal="left" vertical="top" wrapText="1"/>
    </xf>
    <xf numFmtId="0" fontId="10" fillId="0" borderId="0" xfId="2" applyFont="1" applyBorder="1" applyAlignment="1">
      <alignment horizontal="left" vertical="top" wrapText="1"/>
    </xf>
    <xf numFmtId="0" fontId="10" fillId="0" borderId="16" xfId="2" applyFont="1" applyBorder="1" applyAlignment="1">
      <alignment horizontal="left" vertical="top" wrapText="1"/>
    </xf>
    <xf numFmtId="0" fontId="17" fillId="0" borderId="0" xfId="2" applyFont="1" applyAlignment="1">
      <alignment horizontal="distributed" vertical="center"/>
    </xf>
    <xf numFmtId="181" fontId="17" fillId="0" borderId="0" xfId="3" applyNumberFormat="1" applyFont="1" applyAlignment="1">
      <alignment horizontal="left" vertical="center" shrinkToFit="1"/>
    </xf>
    <xf numFmtId="181" fontId="17" fillId="0" borderId="12" xfId="3" applyNumberFormat="1" applyFont="1" applyBorder="1" applyAlignment="1">
      <alignment horizontal="left" vertical="center" shrinkToFit="1"/>
    </xf>
    <xf numFmtId="49" fontId="53" fillId="0" borderId="0" xfId="2" applyNumberFormat="1" applyFont="1" applyAlignment="1">
      <alignment horizontal="center" vertical="center"/>
    </xf>
    <xf numFmtId="192" fontId="11" fillId="0" borderId="0" xfId="2" applyNumberFormat="1" applyFont="1" applyBorder="1" applyAlignment="1">
      <alignment horizontal="left" vertical="center" wrapText="1"/>
    </xf>
    <xf numFmtId="0" fontId="53" fillId="0" borderId="0" xfId="2" applyFont="1" applyAlignment="1">
      <alignment horizontal="distributed" vertical="center"/>
    </xf>
    <xf numFmtId="179" fontId="11" fillId="0" borderId="0" xfId="2" applyNumberFormat="1" applyFont="1" applyBorder="1" applyAlignment="1">
      <alignment horizontal="left" vertical="center"/>
    </xf>
    <xf numFmtId="0" fontId="54" fillId="0" borderId="0" xfId="2" applyFont="1" applyAlignment="1">
      <alignment horizontal="left" vertical="center" shrinkToFit="1"/>
    </xf>
    <xf numFmtId="0" fontId="54" fillId="0" borderId="12" xfId="2" applyFont="1" applyBorder="1" applyAlignment="1">
      <alignment horizontal="left" vertical="center" shrinkToFit="1"/>
    </xf>
    <xf numFmtId="177" fontId="52" fillId="0" borderId="0" xfId="0" applyNumberFormat="1" applyFont="1" applyFill="1" applyAlignment="1">
      <alignment horizontal="left" vertical="center" shrinkToFit="1"/>
    </xf>
    <xf numFmtId="177" fontId="52" fillId="0" borderId="12" xfId="0" applyNumberFormat="1" applyFont="1" applyFill="1" applyBorder="1" applyAlignment="1">
      <alignment horizontal="left" vertical="center" shrinkToFit="1"/>
    </xf>
    <xf numFmtId="0" fontId="19" fillId="0" borderId="30" xfId="2" applyFont="1" applyBorder="1" applyAlignment="1">
      <alignment horizontal="left" vertical="center" wrapText="1"/>
    </xf>
    <xf numFmtId="0" fontId="10" fillId="0" borderId="0" xfId="2" applyFont="1" applyBorder="1" applyAlignment="1">
      <alignment horizontal="distributed" vertical="distributed"/>
    </xf>
    <xf numFmtId="179" fontId="11" fillId="0" borderId="0" xfId="2" applyNumberFormat="1" applyFont="1" applyBorder="1" applyAlignment="1">
      <alignment horizontal="left" vertical="center" shrinkToFit="1"/>
    </xf>
    <xf numFmtId="179" fontId="26" fillId="0" borderId="0" xfId="2" applyNumberFormat="1" applyFont="1" applyAlignment="1">
      <alignment horizontal="left" vertical="top" wrapText="1"/>
    </xf>
    <xf numFmtId="179" fontId="26" fillId="0" borderId="8" xfId="2" applyNumberFormat="1" applyFont="1" applyBorder="1" applyAlignment="1">
      <alignment horizontal="left" vertical="top" wrapText="1"/>
    </xf>
    <xf numFmtId="179" fontId="26" fillId="0" borderId="9" xfId="2" applyNumberFormat="1" applyFont="1" applyBorder="1" applyAlignment="1">
      <alignment horizontal="left" vertical="top" wrapText="1"/>
    </xf>
    <xf numFmtId="179" fontId="26" fillId="0" borderId="17" xfId="2" applyNumberFormat="1" applyFont="1" applyBorder="1" applyAlignment="1">
      <alignment horizontal="left" vertical="top" wrapText="1"/>
    </xf>
    <xf numFmtId="184" fontId="11" fillId="0" borderId="0" xfId="2" applyNumberFormat="1" applyFont="1" applyAlignment="1">
      <alignment horizontal="center" vertical="distributed"/>
    </xf>
    <xf numFmtId="176" fontId="10" fillId="0" borderId="2" xfId="2" applyNumberFormat="1" applyFont="1" applyBorder="1" applyAlignment="1">
      <alignment horizontal="center" vertical="center" wrapText="1"/>
    </xf>
    <xf numFmtId="176" fontId="10" fillId="0" borderId="3" xfId="2" applyNumberFormat="1" applyFont="1" applyBorder="1" applyAlignment="1">
      <alignment horizontal="center" vertical="center" wrapText="1"/>
    </xf>
    <xf numFmtId="9" fontId="33" fillId="5" borderId="0" xfId="2" applyNumberFormat="1" applyFont="1" applyFill="1" applyAlignment="1">
      <alignment horizontal="left" vertical="center" shrinkToFit="1"/>
    </xf>
    <xf numFmtId="0" fontId="33" fillId="5" borderId="0" xfId="2" applyFont="1" applyFill="1" applyAlignment="1">
      <alignment horizontal="left" vertical="center" shrinkToFit="1"/>
    </xf>
    <xf numFmtId="0" fontId="19" fillId="0" borderId="0" xfId="2" applyFont="1" applyAlignment="1">
      <alignment horizontal="center"/>
    </xf>
    <xf numFmtId="0" fontId="30" fillId="0" borderId="0" xfId="2" applyFont="1" applyAlignment="1">
      <alignment horizontal="center"/>
    </xf>
    <xf numFmtId="0" fontId="26" fillId="0" borderId="0" xfId="4" applyFont="1" applyFill="1" applyAlignment="1">
      <alignment horizontal="left" vertical="top"/>
    </xf>
    <xf numFmtId="0" fontId="28" fillId="5" borderId="0" xfId="2" applyNumberFormat="1" applyFont="1" applyFill="1" applyAlignment="1">
      <alignment horizontal="center" vertical="center" shrinkToFit="1"/>
    </xf>
    <xf numFmtId="0" fontId="26" fillId="0" borderId="0" xfId="4" applyFont="1" applyFill="1" applyAlignment="1">
      <alignment horizontal="center" vertical="center" shrinkToFit="1"/>
    </xf>
    <xf numFmtId="0" fontId="33" fillId="5" borderId="0" xfId="2" applyFont="1" applyFill="1" applyAlignment="1">
      <alignment horizontal="center" vertical="center" wrapText="1" shrinkToFit="1"/>
    </xf>
    <xf numFmtId="0" fontId="8" fillId="0" borderId="0" xfId="2" applyFont="1" applyAlignment="1">
      <alignment horizontal="center"/>
    </xf>
  </cellXfs>
  <cellStyles count="6">
    <cellStyle name="一般" xfId="0" builtinId="0"/>
    <cellStyle name="一般 2" xfId="5" xr:uid="{FAB9E673-26CF-4ADE-A598-F126DBEE6C4C}"/>
    <cellStyle name="一般 7" xfId="2" xr:uid="{64AF7A63-D325-4E53-ADA7-70EFF1689468}"/>
    <cellStyle name="中等" xfId="4" builtinId="28"/>
    <cellStyle name="貨幣" xfId="1" builtinId="4"/>
    <cellStyle name="貨幣 2" xfId="3" xr:uid="{362559EB-6869-4128-897B-A33A6CC27DD5}"/>
  </cellStyles>
  <dxfs count="0"/>
  <tableStyles count="0" defaultTableStyle="TableStyleMedium2" defaultPivotStyle="PivotStyleLight16"/>
  <colors>
    <mruColors>
      <color rgb="FFFF9999"/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502024</xdr:colOff>
      <xdr:row>2</xdr:row>
      <xdr:rowOff>111510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CEC63251-F7F9-4E2F-9BBE-CA3FA0663A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17464" cy="507750"/>
        </a:xfrm>
        <a:prstGeom prst="rect">
          <a:avLst/>
        </a:prstGeom>
      </xdr:spPr>
    </xdr:pic>
    <xdr:clientData/>
  </xdr:twoCellAnchor>
  <xdr:oneCellAnchor>
    <xdr:from>
      <xdr:col>12</xdr:col>
      <xdr:colOff>696683</xdr:colOff>
      <xdr:row>9</xdr:row>
      <xdr:rowOff>43543</xdr:rowOff>
    </xdr:from>
    <xdr:ext cx="2471059" cy="402772"/>
    <xdr:sp macro="" textlink="">
      <xdr:nvSpPr>
        <xdr:cNvPr id="3" name="文字方塊 2">
          <a:extLst>
            <a:ext uri="{FF2B5EF4-FFF2-40B4-BE49-F238E27FC236}">
              <a16:creationId xmlns:a16="http://schemas.microsoft.com/office/drawing/2014/main" id="{AABF48F1-2597-4C50-8B25-B8706F4E766B}"/>
            </a:ext>
          </a:extLst>
        </xdr:cNvPr>
        <xdr:cNvSpPr txBox="1"/>
      </xdr:nvSpPr>
      <xdr:spPr>
        <a:xfrm>
          <a:off x="4800597" y="2166257"/>
          <a:ext cx="2471059" cy="4027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ts val="2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en-US" sz="1800" b="1" i="0" u="sng">
              <a:solidFill>
                <a:srgbClr val="FF0000"/>
              </a:solidFill>
              <a:effectLst/>
              <a:latin typeface="+mj-ea"/>
              <a:ea typeface="+mj-ea"/>
              <a:cs typeface="+mn-cs"/>
            </a:rPr>
            <a:t>□有</a:t>
          </a:r>
          <a:r>
            <a:rPr lang="zh-TW" altLang="en-US" sz="1400" b="1" i="0" u="sng">
              <a:solidFill>
                <a:srgbClr val="FF0000"/>
              </a:solidFill>
              <a:effectLst/>
              <a:latin typeface="+mj-ea"/>
              <a:ea typeface="+mj-ea"/>
              <a:cs typeface="+mn-cs"/>
            </a:rPr>
            <a:t>符合契約簽訂開價</a:t>
          </a:r>
          <a:endParaRPr lang="en-US" altLang="zh-TW" sz="1200" b="1" u="sng">
            <a:solidFill>
              <a:srgbClr val="FF0000"/>
            </a:solidFill>
            <a:effectLst/>
            <a:latin typeface="+mj-ea"/>
            <a:ea typeface="+mj-ea"/>
            <a:cs typeface="+mn-cs"/>
          </a:endParaRPr>
        </a:p>
      </xdr:txBody>
    </xdr:sp>
    <xdr:clientData/>
  </xdr:oneCellAnchor>
  <xdr:twoCellAnchor>
    <xdr:from>
      <xdr:col>17</xdr:col>
      <xdr:colOff>918298</xdr:colOff>
      <xdr:row>36</xdr:row>
      <xdr:rowOff>53788</xdr:rowOff>
    </xdr:from>
    <xdr:to>
      <xdr:col>17</xdr:col>
      <xdr:colOff>918298</xdr:colOff>
      <xdr:row>38</xdr:row>
      <xdr:rowOff>806824</xdr:rowOff>
    </xdr:to>
    <xdr:cxnSp macro="">
      <xdr:nvCxnSpPr>
        <xdr:cNvPr id="8" name="直線接點 7">
          <a:extLst>
            <a:ext uri="{FF2B5EF4-FFF2-40B4-BE49-F238E27FC236}">
              <a16:creationId xmlns:a16="http://schemas.microsoft.com/office/drawing/2014/main" id="{39259740-39D2-4C9B-99F3-1189EFA13C1F}"/>
            </a:ext>
          </a:extLst>
        </xdr:cNvPr>
        <xdr:cNvCxnSpPr/>
      </xdr:nvCxnSpPr>
      <xdr:spPr>
        <a:xfrm>
          <a:off x="7928698" y="13472608"/>
          <a:ext cx="0" cy="111879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16</xdr:col>
      <xdr:colOff>500743</xdr:colOff>
      <xdr:row>33</xdr:row>
      <xdr:rowOff>0</xdr:rowOff>
    </xdr:from>
    <xdr:ext cx="642355" cy="447045"/>
    <xdr:sp macro="" textlink="">
      <xdr:nvSpPr>
        <xdr:cNvPr id="4" name="文字方塊 3">
          <a:extLst>
            <a:ext uri="{FF2B5EF4-FFF2-40B4-BE49-F238E27FC236}">
              <a16:creationId xmlns:a16="http://schemas.microsoft.com/office/drawing/2014/main" id="{737D0C57-0571-4A9E-A7B6-2A4AE172E754}"/>
            </a:ext>
          </a:extLst>
        </xdr:cNvPr>
        <xdr:cNvSpPr txBox="1"/>
      </xdr:nvSpPr>
      <xdr:spPr>
        <a:xfrm>
          <a:off x="6912429" y="11800114"/>
          <a:ext cx="642355" cy="4470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TW" altLang="en-US" sz="1600" b="0">
              <a:latin typeface="微軟正黑體" panose="020B0604030504040204" pitchFamily="34" charset="-120"/>
              <a:ea typeface="微軟正黑體" panose="020B0604030504040204" pitchFamily="34" charset="-120"/>
            </a:rPr>
            <a:t>中人</a:t>
          </a:r>
          <a:r>
            <a:rPr lang="en-US" altLang="zh-TW" sz="1600" b="0">
              <a:latin typeface="微軟正黑體" panose="020B0604030504040204" pitchFamily="34" charset="-120"/>
              <a:ea typeface="微軟正黑體" panose="020B0604030504040204" pitchFamily="34" charset="-120"/>
            </a:rPr>
            <a:t>:</a:t>
          </a:r>
          <a:endParaRPr lang="zh-TW" altLang="en-US" sz="1600" b="0">
            <a:latin typeface="微軟正黑體" panose="020B0604030504040204" pitchFamily="34" charset="-120"/>
            <a:ea typeface="微軟正黑體" panose="020B0604030504040204" pitchFamily="34" charset="-120"/>
          </a:endParaRPr>
        </a:p>
      </xdr:txBody>
    </xdr:sp>
    <xdr:clientData/>
  </xdr:oneCellAnchor>
  <xdr:twoCellAnchor editAs="oneCell">
    <xdr:from>
      <xdr:col>18</xdr:col>
      <xdr:colOff>152401</xdr:colOff>
      <xdr:row>4</xdr:row>
      <xdr:rowOff>60960</xdr:rowOff>
    </xdr:from>
    <xdr:to>
      <xdr:col>32</xdr:col>
      <xdr:colOff>1</xdr:colOff>
      <xdr:row>38</xdr:row>
      <xdr:rowOff>807892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CCE3C03E-D293-462E-99CD-CE043ECCF20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62" t="1859" r="2408" b="2053"/>
        <a:stretch/>
      </xdr:blipFill>
      <xdr:spPr bwMode="auto">
        <a:xfrm>
          <a:off x="9174481" y="1036320"/>
          <a:ext cx="9052560" cy="135331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502024</xdr:colOff>
      <xdr:row>2</xdr:row>
      <xdr:rowOff>111510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450E92FF-7065-417A-9A1D-F303224A61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09151" cy="499437"/>
        </a:xfrm>
        <a:prstGeom prst="rect">
          <a:avLst/>
        </a:prstGeom>
      </xdr:spPr>
    </xdr:pic>
    <xdr:clientData/>
  </xdr:twoCellAnchor>
  <xdr:oneCellAnchor>
    <xdr:from>
      <xdr:col>12</xdr:col>
      <xdr:colOff>696683</xdr:colOff>
      <xdr:row>9</xdr:row>
      <xdr:rowOff>43543</xdr:rowOff>
    </xdr:from>
    <xdr:ext cx="2471059" cy="402772"/>
    <xdr:sp macro="" textlink="">
      <xdr:nvSpPr>
        <xdr:cNvPr id="3" name="文字方塊 2">
          <a:extLst>
            <a:ext uri="{FF2B5EF4-FFF2-40B4-BE49-F238E27FC236}">
              <a16:creationId xmlns:a16="http://schemas.microsoft.com/office/drawing/2014/main" id="{323F4AB4-A0F4-4646-8A11-7A00FB5599CF}"/>
            </a:ext>
          </a:extLst>
        </xdr:cNvPr>
        <xdr:cNvSpPr txBox="1"/>
      </xdr:nvSpPr>
      <xdr:spPr>
        <a:xfrm>
          <a:off x="4841963" y="2169523"/>
          <a:ext cx="2471059" cy="4027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ts val="2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en-US" sz="1800" b="1" i="0" u="sng">
              <a:solidFill>
                <a:srgbClr val="FF0000"/>
              </a:solidFill>
              <a:effectLst/>
              <a:latin typeface="+mj-ea"/>
              <a:ea typeface="+mj-ea"/>
              <a:cs typeface="+mn-cs"/>
            </a:rPr>
            <a:t>□有</a:t>
          </a:r>
          <a:r>
            <a:rPr lang="zh-TW" altLang="en-US" sz="1400" b="1" i="0" u="sng">
              <a:solidFill>
                <a:srgbClr val="FF0000"/>
              </a:solidFill>
              <a:effectLst/>
              <a:latin typeface="+mj-ea"/>
              <a:ea typeface="+mj-ea"/>
              <a:cs typeface="+mn-cs"/>
            </a:rPr>
            <a:t>符合契約簽訂開價</a:t>
          </a:r>
          <a:endParaRPr lang="en-US" altLang="zh-TW" sz="1200" b="1" u="sng">
            <a:solidFill>
              <a:srgbClr val="FF0000"/>
            </a:solidFill>
            <a:effectLst/>
            <a:latin typeface="+mj-ea"/>
            <a:ea typeface="+mj-ea"/>
            <a:cs typeface="+mn-cs"/>
          </a:endParaRPr>
        </a:p>
      </xdr:txBody>
    </xdr:sp>
    <xdr:clientData/>
  </xdr:oneCellAnchor>
  <xdr:twoCellAnchor>
    <xdr:from>
      <xdr:col>17</xdr:col>
      <xdr:colOff>918298</xdr:colOff>
      <xdr:row>34</xdr:row>
      <xdr:rowOff>53788</xdr:rowOff>
    </xdr:from>
    <xdr:to>
      <xdr:col>17</xdr:col>
      <xdr:colOff>918298</xdr:colOff>
      <xdr:row>36</xdr:row>
      <xdr:rowOff>806824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BE33192F-3CAB-475C-BF3E-B53E3F1BFDF4}"/>
            </a:ext>
          </a:extLst>
        </xdr:cNvPr>
        <xdr:cNvCxnSpPr/>
      </xdr:nvCxnSpPr>
      <xdr:spPr>
        <a:xfrm>
          <a:off x="7928698" y="13175428"/>
          <a:ext cx="0" cy="111879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16</xdr:col>
      <xdr:colOff>500743</xdr:colOff>
      <xdr:row>30</xdr:row>
      <xdr:rowOff>0</xdr:rowOff>
    </xdr:from>
    <xdr:ext cx="642355" cy="447045"/>
    <xdr:sp macro="" textlink="">
      <xdr:nvSpPr>
        <xdr:cNvPr id="5" name="文字方塊 4">
          <a:extLst>
            <a:ext uri="{FF2B5EF4-FFF2-40B4-BE49-F238E27FC236}">
              <a16:creationId xmlns:a16="http://schemas.microsoft.com/office/drawing/2014/main" id="{775F4459-3397-4F38-9FCC-4251DD780AD4}"/>
            </a:ext>
          </a:extLst>
        </xdr:cNvPr>
        <xdr:cNvSpPr txBox="1"/>
      </xdr:nvSpPr>
      <xdr:spPr>
        <a:xfrm>
          <a:off x="6962503" y="11772900"/>
          <a:ext cx="642355" cy="4470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TW" altLang="en-US" sz="1600" b="0">
              <a:latin typeface="微軟正黑體" panose="020B0604030504040204" pitchFamily="34" charset="-120"/>
              <a:ea typeface="微軟正黑體" panose="020B0604030504040204" pitchFamily="34" charset="-120"/>
            </a:rPr>
            <a:t>中人</a:t>
          </a:r>
          <a:r>
            <a:rPr lang="en-US" altLang="zh-TW" sz="1600" b="0">
              <a:latin typeface="微軟正黑體" panose="020B0604030504040204" pitchFamily="34" charset="-120"/>
              <a:ea typeface="微軟正黑體" panose="020B0604030504040204" pitchFamily="34" charset="-120"/>
            </a:rPr>
            <a:t>:</a:t>
          </a:r>
          <a:endParaRPr lang="zh-TW" altLang="en-US" sz="1600" b="0">
            <a:latin typeface="微軟正黑體" panose="020B0604030504040204" pitchFamily="34" charset="-120"/>
            <a:ea typeface="微軟正黑體" panose="020B0604030504040204" pitchFamily="34" charset="-120"/>
          </a:endParaRPr>
        </a:p>
      </xdr:txBody>
    </xdr:sp>
    <xdr:clientData/>
  </xdr:oneCellAnchor>
  <xdr:twoCellAnchor editAs="oneCell">
    <xdr:from>
      <xdr:col>18</xdr:col>
      <xdr:colOff>138548</xdr:colOff>
      <xdr:row>5</xdr:row>
      <xdr:rowOff>27710</xdr:rowOff>
    </xdr:from>
    <xdr:to>
      <xdr:col>30</xdr:col>
      <xdr:colOff>359321</xdr:colOff>
      <xdr:row>36</xdr:row>
      <xdr:rowOff>651164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B85A4791-A0CA-4F86-B86D-A90EB579FF1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62" t="1859" r="2408" b="2053"/>
        <a:stretch/>
      </xdr:blipFill>
      <xdr:spPr bwMode="auto">
        <a:xfrm>
          <a:off x="8243457" y="1052946"/>
          <a:ext cx="8284119" cy="122197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502024</xdr:colOff>
      <xdr:row>2</xdr:row>
      <xdr:rowOff>111510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1A6C8F29-2F1F-4D09-A347-FA2122729F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93664" cy="507750"/>
        </a:xfrm>
        <a:prstGeom prst="rect">
          <a:avLst/>
        </a:prstGeom>
      </xdr:spPr>
    </xdr:pic>
    <xdr:clientData/>
  </xdr:twoCellAnchor>
  <xdr:oneCellAnchor>
    <xdr:from>
      <xdr:col>12</xdr:col>
      <xdr:colOff>696684</xdr:colOff>
      <xdr:row>9</xdr:row>
      <xdr:rowOff>43543</xdr:rowOff>
    </xdr:from>
    <xdr:ext cx="1839364" cy="349934"/>
    <xdr:sp macro="" textlink="">
      <xdr:nvSpPr>
        <xdr:cNvPr id="3" name="文字方塊 2">
          <a:extLst>
            <a:ext uri="{FF2B5EF4-FFF2-40B4-BE49-F238E27FC236}">
              <a16:creationId xmlns:a16="http://schemas.microsoft.com/office/drawing/2014/main" id="{8B45B8DA-16A1-4C46-B90E-789B3D0C37E6}"/>
            </a:ext>
          </a:extLst>
        </xdr:cNvPr>
        <xdr:cNvSpPr txBox="1"/>
      </xdr:nvSpPr>
      <xdr:spPr>
        <a:xfrm>
          <a:off x="5040084" y="2169523"/>
          <a:ext cx="1839364" cy="349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ts val="2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en-US" sz="1800" b="1" i="0" u="sng">
              <a:solidFill>
                <a:srgbClr val="FF0000"/>
              </a:solidFill>
              <a:effectLst/>
              <a:latin typeface="+mj-ea"/>
              <a:ea typeface="+mj-ea"/>
              <a:cs typeface="+mn-cs"/>
            </a:rPr>
            <a:t>□</a:t>
          </a:r>
          <a:r>
            <a:rPr lang="zh-TW" altLang="en-US" sz="1400" b="1" i="0" u="sng">
              <a:solidFill>
                <a:srgbClr val="FF0000"/>
              </a:solidFill>
              <a:effectLst/>
              <a:latin typeface="+mj-ea"/>
              <a:ea typeface="+mj-ea"/>
              <a:cs typeface="+mn-cs"/>
            </a:rPr>
            <a:t>符合契約簽訂開價</a:t>
          </a:r>
          <a:endParaRPr lang="en-US" altLang="zh-TW" sz="1200" b="1" u="sng">
            <a:solidFill>
              <a:srgbClr val="FF0000"/>
            </a:solidFill>
            <a:effectLst/>
            <a:latin typeface="+mj-ea"/>
            <a:ea typeface="+mj-ea"/>
            <a:cs typeface="+mn-cs"/>
          </a:endParaRPr>
        </a:p>
      </xdr:txBody>
    </xdr:sp>
    <xdr:clientData/>
  </xdr:oneCellAnchor>
  <xdr:twoCellAnchor>
    <xdr:from>
      <xdr:col>25</xdr:col>
      <xdr:colOff>104435</xdr:colOff>
      <xdr:row>0</xdr:row>
      <xdr:rowOff>68176</xdr:rowOff>
    </xdr:from>
    <xdr:to>
      <xdr:col>32</xdr:col>
      <xdr:colOff>94188</xdr:colOff>
      <xdr:row>29</xdr:row>
      <xdr:rowOff>152399</xdr:rowOff>
    </xdr:to>
    <xdr:grpSp>
      <xdr:nvGrpSpPr>
        <xdr:cNvPr id="4" name="群組 3">
          <a:extLst>
            <a:ext uri="{FF2B5EF4-FFF2-40B4-BE49-F238E27FC236}">
              <a16:creationId xmlns:a16="http://schemas.microsoft.com/office/drawing/2014/main" id="{8C9D3D43-59F4-4515-B20F-4B8B521BBA4B}"/>
            </a:ext>
          </a:extLst>
        </xdr:cNvPr>
        <xdr:cNvGrpSpPr/>
      </xdr:nvGrpSpPr>
      <xdr:grpSpPr>
        <a:xfrm>
          <a:off x="15413708" y="68176"/>
          <a:ext cx="4613707" cy="10527087"/>
          <a:chOff x="9959538" y="1932948"/>
          <a:chExt cx="3238069" cy="5440442"/>
        </a:xfrm>
      </xdr:grpSpPr>
      <xdr:sp macro="" textlink="">
        <xdr:nvSpPr>
          <xdr:cNvPr id="5" name="文字方塊 4">
            <a:extLst>
              <a:ext uri="{FF2B5EF4-FFF2-40B4-BE49-F238E27FC236}">
                <a16:creationId xmlns:a16="http://schemas.microsoft.com/office/drawing/2014/main" id="{36E67C31-3AEA-4810-A898-FCF0658E3238}"/>
              </a:ext>
            </a:extLst>
          </xdr:cNvPr>
          <xdr:cNvSpPr txBox="1"/>
        </xdr:nvSpPr>
        <xdr:spPr>
          <a:xfrm>
            <a:off x="10117299" y="1932948"/>
            <a:ext cx="2856316" cy="234106"/>
          </a:xfrm>
          <a:prstGeom prst="rect">
            <a:avLst/>
          </a:prstGeom>
          <a:solidFill>
            <a:schemeClr val="bg1">
              <a:lumMod val="85000"/>
            </a:schemeClr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noAutofit/>
          </a:bodyPr>
          <a:lstStyle/>
          <a:p>
            <a:pPr lvl="0" algn="ctr" eaLnBrk="1" fontAlgn="auto" latinLnBrk="0" hangingPunct="1"/>
            <a:r>
              <a:rPr lang="zh-TW" altLang="en-US" sz="2400" b="1" i="0">
                <a:solidFill>
                  <a:schemeClr val="tx1"/>
                </a:solidFill>
                <a:effectLst/>
                <a:latin typeface="標楷體" pitchFamily="65" charset="-120"/>
                <a:ea typeface="標楷體" pitchFamily="65" charset="-120"/>
                <a:cs typeface="+mn-cs"/>
              </a:rPr>
              <a:t>收 件 審 核</a:t>
            </a:r>
            <a:endParaRPr lang="en-US" altLang="zh-TW" sz="2400" b="1" i="0">
              <a:solidFill>
                <a:schemeClr val="tx1"/>
              </a:solidFill>
              <a:effectLst/>
              <a:latin typeface="標楷體" pitchFamily="65" charset="-120"/>
              <a:ea typeface="標楷體" pitchFamily="65" charset="-120"/>
              <a:cs typeface="+mn-cs"/>
            </a:endParaRPr>
          </a:p>
        </xdr:txBody>
      </xdr:sp>
      <xdr:sp macro="" textlink="">
        <xdr:nvSpPr>
          <xdr:cNvPr id="6" name="文字方塊 5">
            <a:extLst>
              <a:ext uri="{FF2B5EF4-FFF2-40B4-BE49-F238E27FC236}">
                <a16:creationId xmlns:a16="http://schemas.microsoft.com/office/drawing/2014/main" id="{1859D9D7-23CB-46DE-A5A2-CC0C9B76113C}"/>
              </a:ext>
            </a:extLst>
          </xdr:cNvPr>
          <xdr:cNvSpPr txBox="1"/>
        </xdr:nvSpPr>
        <xdr:spPr>
          <a:xfrm>
            <a:off x="9959538" y="2093306"/>
            <a:ext cx="3238069" cy="528008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pPr eaLnBrk="1" fontAlgn="auto" latinLnBrk="0" hangingPunct="1">
              <a:lnSpc>
                <a:spcPct val="150000"/>
              </a:lnSpc>
            </a:pPr>
            <a:r>
              <a:rPr lang="en-US" altLang="zh-TW" sz="2000" b="0">
                <a:solidFill>
                  <a:schemeClr val="tx1"/>
                </a:solidFill>
                <a:effectLst/>
                <a:latin typeface="標楷體" pitchFamily="65" charset="-120"/>
                <a:ea typeface="標楷體" pitchFamily="65" charset="-120"/>
                <a:cs typeface="+mn-cs"/>
              </a:rPr>
              <a:t>1.</a:t>
            </a:r>
            <a:r>
              <a:rPr lang="zh-TW" altLang="en-US" sz="2000" b="0">
                <a:solidFill>
                  <a:schemeClr val="tx1"/>
                </a:solidFill>
                <a:effectLst/>
                <a:latin typeface="標楷體" pitchFamily="65" charset="-120"/>
                <a:ea typeface="標楷體" pitchFamily="65" charset="-120"/>
                <a:cs typeface="+mn-cs"/>
              </a:rPr>
              <a:t>謄本</a:t>
            </a:r>
            <a:r>
              <a:rPr lang="en-US" altLang="zh-TW" sz="2000" b="0">
                <a:solidFill>
                  <a:schemeClr val="tx1"/>
                </a:solidFill>
                <a:effectLst/>
                <a:latin typeface="標楷體" pitchFamily="65" charset="-120"/>
                <a:ea typeface="標楷體" pitchFamily="65" charset="-120"/>
                <a:cs typeface="+mn-cs"/>
              </a:rPr>
              <a:t>:</a:t>
            </a:r>
            <a:r>
              <a:rPr lang="zh-TW" altLang="en-US" sz="2000" b="0">
                <a:solidFill>
                  <a:schemeClr val="tx1"/>
                </a:solidFill>
                <a:effectLst/>
                <a:latin typeface="標楷體" pitchFamily="65" charset="-120"/>
                <a:ea typeface="標楷體" pitchFamily="65" charset="-120"/>
                <a:cs typeface="+mn-cs"/>
              </a:rPr>
              <a:t>地號</a:t>
            </a:r>
            <a:r>
              <a:rPr lang="en-US" altLang="zh-TW" sz="2000" b="0">
                <a:solidFill>
                  <a:schemeClr val="tx1"/>
                </a:solidFill>
                <a:effectLst/>
                <a:latin typeface="標楷體" panose="03000509000000000000" pitchFamily="65" charset="-120"/>
                <a:ea typeface="標楷體" panose="03000509000000000000" pitchFamily="65" charset="-120"/>
                <a:cs typeface="+mn-cs"/>
              </a:rPr>
              <a:t>×___</a:t>
            </a:r>
            <a:r>
              <a:rPr lang="zh-TW" altLang="en-US" sz="2000" b="0">
                <a:solidFill>
                  <a:schemeClr val="tx1"/>
                </a:solidFill>
                <a:effectLst/>
                <a:latin typeface="標楷體" panose="03000509000000000000" pitchFamily="65" charset="-120"/>
                <a:ea typeface="標楷體" panose="03000509000000000000" pitchFamily="65" charset="-120"/>
                <a:cs typeface="+mn-cs"/>
              </a:rPr>
              <a:t>筆</a:t>
            </a:r>
            <a:r>
              <a:rPr lang="zh-TW" altLang="en-US" sz="1800" b="0">
                <a:solidFill>
                  <a:schemeClr val="tx1"/>
                </a:solidFill>
                <a:effectLst/>
                <a:latin typeface="標楷體" panose="03000509000000000000" pitchFamily="65" charset="-120"/>
                <a:ea typeface="標楷體" panose="03000509000000000000" pitchFamily="65" charset="-120"/>
                <a:cs typeface="+mn-cs"/>
              </a:rPr>
              <a:t>□已附</a:t>
            </a:r>
            <a:r>
              <a:rPr lang="zh-TW" altLang="zh-TW" sz="1800" b="0">
                <a:solidFill>
                  <a:schemeClr val="tx1"/>
                </a:solidFill>
                <a:effectLst/>
                <a:latin typeface="標楷體" panose="03000509000000000000" pitchFamily="65" charset="-120"/>
                <a:ea typeface="標楷體" panose="03000509000000000000" pitchFamily="65" charset="-120"/>
                <a:cs typeface="+mn-cs"/>
              </a:rPr>
              <a:t>□</a:t>
            </a:r>
            <a:r>
              <a:rPr lang="zh-TW" altLang="en-US" sz="1800" b="0">
                <a:solidFill>
                  <a:schemeClr val="tx1"/>
                </a:solidFill>
                <a:effectLst/>
                <a:latin typeface="標楷體" panose="03000509000000000000" pitchFamily="65" charset="-120"/>
                <a:ea typeface="標楷體" panose="03000509000000000000" pitchFamily="65" charset="-120"/>
                <a:cs typeface="+mn-cs"/>
              </a:rPr>
              <a:t>印</a:t>
            </a:r>
            <a:r>
              <a:rPr lang="zh-TW" altLang="zh-TW" sz="1800" b="0">
                <a:solidFill>
                  <a:schemeClr val="tx1"/>
                </a:solidFill>
                <a:effectLst/>
                <a:latin typeface="標楷體" panose="03000509000000000000" pitchFamily="65" charset="-120"/>
                <a:ea typeface="標楷體" panose="03000509000000000000" pitchFamily="65" charset="-120"/>
                <a:cs typeface="+mn-cs"/>
              </a:rPr>
              <a:t>□</a:t>
            </a:r>
            <a:r>
              <a:rPr lang="zh-TW" altLang="en-US" sz="1800" b="0">
                <a:solidFill>
                  <a:schemeClr val="tx1"/>
                </a:solidFill>
                <a:effectLst/>
                <a:latin typeface="標楷體" panose="03000509000000000000" pitchFamily="65" charset="-120"/>
                <a:ea typeface="標楷體" panose="03000509000000000000" pitchFamily="65" charset="-120"/>
                <a:cs typeface="+mn-cs"/>
              </a:rPr>
              <a:t>調</a:t>
            </a:r>
            <a:endParaRPr lang="en-US" altLang="zh-TW" sz="2000" b="0">
              <a:solidFill>
                <a:schemeClr val="tx1"/>
              </a:solidFill>
              <a:effectLst/>
              <a:latin typeface="標楷體" panose="03000509000000000000" pitchFamily="65" charset="-120"/>
              <a:ea typeface="標楷體" panose="03000509000000000000" pitchFamily="65" charset="-120"/>
              <a:cs typeface="+mn-cs"/>
            </a:endParaRPr>
          </a:p>
          <a:p>
            <a:pPr eaLnBrk="1" fontAlgn="auto" latinLnBrk="0" hangingPunct="1">
              <a:lnSpc>
                <a:spcPct val="150000"/>
              </a:lnSpc>
            </a:pPr>
            <a:r>
              <a:rPr lang="en-US" altLang="zh-TW" sz="2000" b="0">
                <a:solidFill>
                  <a:schemeClr val="bg1"/>
                </a:solidFill>
                <a:effectLst/>
                <a:latin typeface="標楷體" panose="03000509000000000000" pitchFamily="65" charset="-120"/>
                <a:ea typeface="標楷體" panose="03000509000000000000" pitchFamily="65" charset="-120"/>
                <a:cs typeface="+mn-cs"/>
              </a:rPr>
              <a:t>1.</a:t>
            </a:r>
            <a:r>
              <a:rPr lang="zh-TW" altLang="zh-TW" sz="2000" b="0">
                <a:solidFill>
                  <a:schemeClr val="bg1"/>
                </a:solidFill>
                <a:effectLst/>
                <a:latin typeface="標楷體" panose="03000509000000000000" pitchFamily="65" charset="-120"/>
                <a:ea typeface="標楷體" panose="03000509000000000000" pitchFamily="65" charset="-120"/>
                <a:cs typeface="+mn-cs"/>
              </a:rPr>
              <a:t>謄本</a:t>
            </a:r>
            <a:r>
              <a:rPr lang="en-US" altLang="zh-TW" sz="2000" b="0">
                <a:solidFill>
                  <a:schemeClr val="bg1"/>
                </a:solidFill>
                <a:effectLst/>
                <a:latin typeface="標楷體" panose="03000509000000000000" pitchFamily="65" charset="-120"/>
                <a:ea typeface="標楷體" panose="03000509000000000000" pitchFamily="65" charset="-120"/>
                <a:cs typeface="+mn-cs"/>
              </a:rPr>
              <a:t>:</a:t>
            </a:r>
            <a:r>
              <a:rPr lang="zh-TW" altLang="en-US" sz="2000" b="0">
                <a:solidFill>
                  <a:schemeClr val="tx1"/>
                </a:solidFill>
                <a:effectLst/>
                <a:latin typeface="標楷體" panose="03000509000000000000" pitchFamily="65" charset="-120"/>
                <a:ea typeface="標楷體" panose="03000509000000000000" pitchFamily="65" charset="-120"/>
                <a:cs typeface="+mn-cs"/>
              </a:rPr>
              <a:t>建號</a:t>
            </a:r>
            <a:r>
              <a:rPr lang="en-US" altLang="zh-TW" sz="2000" b="0">
                <a:solidFill>
                  <a:schemeClr val="tx1"/>
                </a:solidFill>
                <a:effectLst/>
                <a:latin typeface="標楷體" panose="03000509000000000000" pitchFamily="65" charset="-120"/>
                <a:ea typeface="標楷體" panose="03000509000000000000" pitchFamily="65" charset="-120"/>
                <a:cs typeface="+mn-cs"/>
              </a:rPr>
              <a:t>×___</a:t>
            </a:r>
            <a:r>
              <a:rPr lang="zh-TW" altLang="zh-TW" sz="2000" b="0">
                <a:solidFill>
                  <a:schemeClr val="tx1"/>
                </a:solidFill>
                <a:effectLst/>
                <a:latin typeface="標楷體" panose="03000509000000000000" pitchFamily="65" charset="-120"/>
                <a:ea typeface="標楷體" panose="03000509000000000000" pitchFamily="65" charset="-120"/>
                <a:cs typeface="+mn-cs"/>
              </a:rPr>
              <a:t>筆</a:t>
            </a:r>
            <a:r>
              <a:rPr lang="zh-TW" altLang="zh-TW" sz="1800" b="0">
                <a:solidFill>
                  <a:schemeClr val="tx1"/>
                </a:solidFill>
                <a:effectLst/>
                <a:latin typeface="標楷體" panose="03000509000000000000" pitchFamily="65" charset="-120"/>
                <a:ea typeface="標楷體" panose="03000509000000000000" pitchFamily="65" charset="-120"/>
                <a:cs typeface="+mn-cs"/>
              </a:rPr>
              <a:t>□已附□印□調</a:t>
            </a:r>
            <a:endParaRPr lang="en-US" altLang="zh-TW" sz="2000" b="0">
              <a:solidFill>
                <a:schemeClr val="tx1"/>
              </a:solidFill>
              <a:effectLst/>
              <a:latin typeface="標楷體" panose="03000509000000000000" pitchFamily="65" charset="-120"/>
              <a:ea typeface="標楷體" panose="03000509000000000000" pitchFamily="65" charset="-120"/>
              <a:cs typeface="+mn-cs"/>
            </a:endParaRPr>
          </a:p>
          <a:p>
            <a:pPr eaLnBrk="1" fontAlgn="auto" latinLnBrk="0" hangingPunct="1">
              <a:lnSpc>
                <a:spcPct val="150000"/>
              </a:lnSpc>
            </a:pPr>
            <a:r>
              <a:rPr lang="en-US" altLang="zh-TW" sz="2000" b="0">
                <a:solidFill>
                  <a:schemeClr val="tx1"/>
                </a:solidFill>
                <a:effectLst/>
                <a:latin typeface="標楷體" panose="03000509000000000000" pitchFamily="65" charset="-120"/>
                <a:ea typeface="標楷體" panose="03000509000000000000" pitchFamily="65" charset="-120"/>
                <a:cs typeface="+mn-cs"/>
              </a:rPr>
              <a:t>2._____(</a:t>
            </a:r>
            <a:r>
              <a:rPr lang="zh-TW" altLang="zh-TW" sz="2000" b="0">
                <a:solidFill>
                  <a:schemeClr val="tx1"/>
                </a:solidFill>
                <a:effectLst/>
                <a:latin typeface="標楷體" pitchFamily="65" charset="-120"/>
                <a:ea typeface="標楷體" pitchFamily="65" charset="-120"/>
                <a:cs typeface="+mn-cs"/>
              </a:rPr>
              <a:t>必</a:t>
            </a:r>
            <a:r>
              <a:rPr lang="en-US" altLang="zh-TW" sz="2000" b="0">
                <a:solidFill>
                  <a:schemeClr val="tx1"/>
                </a:solidFill>
                <a:effectLst/>
                <a:latin typeface="標楷體" panose="03000509000000000000" pitchFamily="65" charset="-120"/>
                <a:ea typeface="標楷體" panose="03000509000000000000" pitchFamily="65" charset="-120"/>
                <a:cs typeface="+mn-cs"/>
              </a:rPr>
              <a:t>)</a:t>
            </a:r>
            <a:r>
              <a:rPr lang="zh-TW" altLang="zh-TW" sz="2000" b="0">
                <a:solidFill>
                  <a:schemeClr val="tx1"/>
                </a:solidFill>
                <a:effectLst/>
                <a:latin typeface="標楷體" pitchFamily="65" charset="-120"/>
                <a:ea typeface="標楷體" pitchFamily="65" charset="-120"/>
                <a:cs typeface="+mn-cs"/>
              </a:rPr>
              <a:t>說明書簽名</a:t>
            </a:r>
            <a:endParaRPr lang="zh-TW" altLang="zh-TW" sz="2000" b="0">
              <a:effectLst/>
              <a:latin typeface="標楷體" pitchFamily="65" charset="-120"/>
              <a:ea typeface="標楷體" pitchFamily="65" charset="-120"/>
            </a:endParaRPr>
          </a:p>
          <a:p>
            <a:pPr>
              <a:lnSpc>
                <a:spcPct val="150000"/>
              </a:lnSpc>
            </a:pPr>
            <a:r>
              <a:rPr lang="en-US" altLang="zh-TW" sz="2000" b="0">
                <a:solidFill>
                  <a:schemeClr val="tx1"/>
                </a:solidFill>
                <a:effectLst/>
                <a:latin typeface="標楷體" panose="03000509000000000000" pitchFamily="65" charset="-120"/>
                <a:ea typeface="標楷體" panose="03000509000000000000" pitchFamily="65" charset="-120"/>
                <a:cs typeface="+mn-cs"/>
              </a:rPr>
              <a:t>3._____(</a:t>
            </a:r>
            <a:r>
              <a:rPr lang="zh-TW" altLang="zh-TW" sz="2000" b="0">
                <a:solidFill>
                  <a:schemeClr val="tx1"/>
                </a:solidFill>
                <a:effectLst/>
                <a:latin typeface="標楷體" panose="03000509000000000000" pitchFamily="65" charset="-120"/>
                <a:ea typeface="標楷體" panose="03000509000000000000" pitchFamily="65" charset="-120"/>
                <a:cs typeface="+mn-cs"/>
              </a:rPr>
              <a:t>必</a:t>
            </a:r>
            <a:r>
              <a:rPr lang="en-US" altLang="zh-TW" sz="2000" b="0">
                <a:solidFill>
                  <a:schemeClr val="tx1"/>
                </a:solidFill>
                <a:effectLst/>
                <a:latin typeface="標楷體" panose="03000509000000000000" pitchFamily="65" charset="-120"/>
                <a:ea typeface="標楷體" panose="03000509000000000000" pitchFamily="65" charset="-120"/>
                <a:cs typeface="+mn-cs"/>
              </a:rPr>
              <a:t>)</a:t>
            </a:r>
            <a:r>
              <a:rPr lang="zh-TW" altLang="en-US" sz="2000" b="0">
                <a:solidFill>
                  <a:schemeClr val="tx1"/>
                </a:solidFill>
                <a:effectLst/>
                <a:latin typeface="標楷體" pitchFamily="65" charset="-120"/>
                <a:ea typeface="標楷體" pitchFamily="65" charset="-120"/>
                <a:cs typeface="+mn-cs"/>
              </a:rPr>
              <a:t>個資法</a:t>
            </a:r>
            <a:r>
              <a:rPr lang="zh-TW" altLang="zh-TW" sz="2000" b="0">
                <a:solidFill>
                  <a:schemeClr val="tx1"/>
                </a:solidFill>
                <a:effectLst/>
                <a:latin typeface="標楷體" panose="03000509000000000000" pitchFamily="65" charset="-120"/>
                <a:ea typeface="標楷體" panose="03000509000000000000" pitchFamily="65" charset="-120"/>
                <a:cs typeface="+mn-cs"/>
              </a:rPr>
              <a:t>簽名</a:t>
            </a:r>
            <a:endParaRPr lang="en-US" altLang="zh-TW" sz="2000" b="0">
              <a:solidFill>
                <a:schemeClr val="tx1"/>
              </a:solidFill>
              <a:effectLst/>
              <a:latin typeface="標楷體" pitchFamily="65" charset="-120"/>
              <a:ea typeface="標楷體" pitchFamily="65" charset="-120"/>
              <a:cs typeface="+mn-cs"/>
            </a:endParaRPr>
          </a:p>
          <a:p>
            <a:pPr>
              <a:lnSpc>
                <a:spcPct val="150000"/>
              </a:lnSpc>
            </a:pPr>
            <a:r>
              <a:rPr lang="en-US" altLang="zh-TW" sz="2400" b="0">
                <a:solidFill>
                  <a:schemeClr val="tx1"/>
                </a:solidFill>
                <a:effectLst/>
                <a:latin typeface="標楷體" pitchFamily="65" charset="-120"/>
                <a:ea typeface="標楷體" pitchFamily="65" charset="-120"/>
                <a:cs typeface="+mn-cs"/>
              </a:rPr>
              <a:t>4.</a:t>
            </a:r>
            <a:r>
              <a:rPr lang="zh-TW" altLang="en-US" sz="2000" b="0">
                <a:solidFill>
                  <a:schemeClr val="tx1"/>
                </a:solidFill>
                <a:effectLst/>
                <a:latin typeface="標楷體" pitchFamily="65" charset="-120"/>
                <a:ea typeface="標楷體" pitchFamily="65" charset="-120"/>
                <a:cs typeface="+mn-cs"/>
              </a:rPr>
              <a:t>建物</a:t>
            </a:r>
            <a:r>
              <a:rPr lang="zh-TW" altLang="zh-TW" sz="2000" b="0">
                <a:solidFill>
                  <a:schemeClr val="tx1"/>
                </a:solidFill>
                <a:effectLst/>
                <a:latin typeface="標楷體" pitchFamily="65" charset="-120"/>
                <a:ea typeface="標楷體" pitchFamily="65" charset="-120"/>
                <a:cs typeface="+mn-cs"/>
              </a:rPr>
              <a:t>權</a:t>
            </a:r>
            <a:r>
              <a:rPr lang="zh-TW" altLang="en-US" sz="2000" b="0">
                <a:solidFill>
                  <a:schemeClr val="tx1"/>
                </a:solidFill>
                <a:effectLst/>
                <a:latin typeface="標楷體" pitchFamily="65" charset="-120"/>
                <a:ea typeface="標楷體" pitchFamily="65" charset="-120"/>
                <a:cs typeface="+mn-cs"/>
              </a:rPr>
              <a:t>狀共</a:t>
            </a:r>
            <a:r>
              <a:rPr lang="en-US" altLang="zh-TW" sz="2000" b="0">
                <a:solidFill>
                  <a:schemeClr val="tx1"/>
                </a:solidFill>
                <a:effectLst/>
                <a:latin typeface="標楷體" pitchFamily="65" charset="-120"/>
                <a:ea typeface="標楷體" pitchFamily="65" charset="-120"/>
                <a:cs typeface="+mn-cs"/>
              </a:rPr>
              <a:t>___</a:t>
            </a:r>
            <a:r>
              <a:rPr lang="zh-TW" altLang="en-US" sz="2000" b="0">
                <a:solidFill>
                  <a:schemeClr val="tx1"/>
                </a:solidFill>
                <a:effectLst/>
                <a:latin typeface="標楷體" pitchFamily="65" charset="-120"/>
                <a:ea typeface="標楷體" pitchFamily="65" charset="-120"/>
                <a:cs typeface="+mn-cs"/>
              </a:rPr>
              <a:t>張</a:t>
            </a:r>
            <a:r>
              <a:rPr lang="zh-TW" altLang="zh-TW" sz="1200" b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□已附</a:t>
            </a:r>
            <a:endParaRPr lang="en-US" altLang="zh-TW" sz="2000" b="0">
              <a:solidFill>
                <a:schemeClr val="tx1"/>
              </a:solidFill>
              <a:effectLst/>
              <a:latin typeface="標楷體" pitchFamily="65" charset="-120"/>
              <a:ea typeface="標楷體" pitchFamily="65" charset="-120"/>
              <a:cs typeface="+mn-cs"/>
            </a:endParaRPr>
          </a:p>
          <a:p>
            <a:pPr>
              <a:lnSpc>
                <a:spcPct val="100000"/>
              </a:lnSpc>
              <a:spcBef>
                <a:spcPts val="0"/>
              </a:spcBef>
            </a:pPr>
            <a:r>
              <a:rPr lang="zh-TW" altLang="en-US" sz="2000" b="0">
                <a:solidFill>
                  <a:schemeClr val="tx1"/>
                </a:solidFill>
                <a:effectLst/>
                <a:latin typeface="標楷體" pitchFamily="65" charset="-120"/>
                <a:ea typeface="標楷體" pitchFamily="65" charset="-120"/>
                <a:cs typeface="+mn-cs"/>
              </a:rPr>
              <a:t>  土地</a:t>
            </a:r>
            <a:r>
              <a:rPr lang="zh-TW" altLang="zh-TW" sz="2000" b="0">
                <a:solidFill>
                  <a:schemeClr val="tx1"/>
                </a:solidFill>
                <a:effectLst/>
                <a:latin typeface="標楷體" panose="03000509000000000000" pitchFamily="65" charset="-120"/>
                <a:ea typeface="標楷體" panose="03000509000000000000" pitchFamily="65" charset="-120"/>
                <a:cs typeface="+mn-cs"/>
              </a:rPr>
              <a:t>權</a:t>
            </a:r>
            <a:r>
              <a:rPr lang="zh-TW" altLang="en-US" sz="2000" b="0">
                <a:solidFill>
                  <a:schemeClr val="tx1"/>
                </a:solidFill>
                <a:effectLst/>
                <a:latin typeface="標楷體" panose="03000509000000000000" pitchFamily="65" charset="-120"/>
                <a:ea typeface="標楷體" panose="03000509000000000000" pitchFamily="65" charset="-120"/>
                <a:cs typeface="+mn-cs"/>
              </a:rPr>
              <a:t>狀共</a:t>
            </a:r>
            <a:r>
              <a:rPr lang="en-US" altLang="zh-TW" sz="2000" b="0">
                <a:solidFill>
                  <a:schemeClr val="tx1"/>
                </a:solidFill>
                <a:effectLst/>
                <a:latin typeface="標楷體" panose="03000509000000000000" pitchFamily="65" charset="-120"/>
                <a:ea typeface="標楷體" panose="03000509000000000000" pitchFamily="65" charset="-120"/>
                <a:cs typeface="+mn-cs"/>
              </a:rPr>
              <a:t>___</a:t>
            </a:r>
            <a:r>
              <a:rPr lang="zh-TW" altLang="zh-TW" sz="2000" b="0">
                <a:solidFill>
                  <a:schemeClr val="tx1"/>
                </a:solidFill>
                <a:effectLst/>
                <a:latin typeface="標楷體" panose="03000509000000000000" pitchFamily="65" charset="-120"/>
                <a:ea typeface="標楷體" panose="03000509000000000000" pitchFamily="65" charset="-120"/>
                <a:cs typeface="+mn-cs"/>
              </a:rPr>
              <a:t>張</a:t>
            </a:r>
            <a:r>
              <a:rPr lang="zh-TW" altLang="zh-TW" sz="1200" b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□已附</a:t>
            </a:r>
            <a:r>
              <a:rPr lang="zh-TW" altLang="en-US" sz="1200" b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zh-TW" altLang="en-US" sz="2000" b="0">
                <a:solidFill>
                  <a:schemeClr val="tx1"/>
                </a:solidFill>
                <a:effectLst/>
                <a:latin typeface="標楷體" panose="03000509000000000000" pitchFamily="65" charset="-120"/>
                <a:ea typeface="標楷體" panose="03000509000000000000" pitchFamily="65" charset="-120"/>
                <a:cs typeface="+mn-cs"/>
              </a:rPr>
              <a:t> </a:t>
            </a:r>
            <a:r>
              <a:rPr lang="en-US" altLang="zh-TW" sz="1800" b="0">
                <a:solidFill>
                  <a:schemeClr val="tx1"/>
                </a:solidFill>
                <a:effectLst/>
                <a:latin typeface="標楷體" panose="03000509000000000000" pitchFamily="65" charset="-120"/>
                <a:ea typeface="標楷體" panose="03000509000000000000" pitchFamily="65" charset="-120"/>
                <a:cs typeface="+mn-cs"/>
              </a:rPr>
              <a:t>/</a:t>
            </a:r>
            <a:r>
              <a:rPr lang="en-US" altLang="zh-TW" sz="2000" b="0">
                <a:solidFill>
                  <a:schemeClr val="tx1"/>
                </a:solidFill>
                <a:effectLst/>
                <a:latin typeface="標楷體" panose="03000509000000000000" pitchFamily="65" charset="-120"/>
                <a:ea typeface="標楷體" panose="03000509000000000000" pitchFamily="65" charset="-120"/>
                <a:cs typeface="+mn-cs"/>
              </a:rPr>
              <a:t>___</a:t>
            </a:r>
            <a:r>
              <a:rPr lang="zh-TW" altLang="zh-TW" sz="2000" b="0">
                <a:solidFill>
                  <a:schemeClr val="tx1"/>
                </a:solidFill>
                <a:effectLst/>
                <a:latin typeface="標楷體" panose="03000509000000000000" pitchFamily="65" charset="-120"/>
                <a:ea typeface="標楷體" panose="03000509000000000000" pitchFamily="65" charset="-120"/>
                <a:cs typeface="+mn-cs"/>
              </a:rPr>
              <a:t>切結</a:t>
            </a:r>
            <a:endParaRPr lang="zh-TW" altLang="zh-TW" sz="2400" b="0">
              <a:effectLst/>
              <a:latin typeface="標楷體" pitchFamily="65" charset="-120"/>
              <a:ea typeface="標楷體" pitchFamily="65" charset="-120"/>
            </a:endParaRPr>
          </a:p>
          <a:p>
            <a:pPr>
              <a:lnSpc>
                <a:spcPct val="100000"/>
              </a:lnSpc>
              <a:spcBef>
                <a:spcPts val="0"/>
              </a:spcBef>
            </a:pPr>
            <a:endParaRPr lang="en-US" altLang="zh-TW" sz="2400" b="0">
              <a:solidFill>
                <a:schemeClr val="tx1"/>
              </a:solidFill>
              <a:effectLst/>
              <a:latin typeface="標楷體" pitchFamily="65" charset="-120"/>
              <a:ea typeface="標楷體" pitchFamily="65" charset="-120"/>
              <a:cs typeface="+mn-cs"/>
            </a:endParaRPr>
          </a:p>
          <a:p>
            <a:pPr>
              <a:lnSpc>
                <a:spcPct val="100000"/>
              </a:lnSpc>
              <a:spcBef>
                <a:spcPts val="0"/>
              </a:spcBef>
            </a:pPr>
            <a:r>
              <a:rPr lang="en-US" altLang="zh-TW" sz="2400" b="0">
                <a:solidFill>
                  <a:schemeClr val="tx1"/>
                </a:solidFill>
                <a:effectLst/>
                <a:latin typeface="標楷體" pitchFamily="65" charset="-120"/>
                <a:ea typeface="標楷體" pitchFamily="65" charset="-120"/>
                <a:cs typeface="+mn-cs"/>
              </a:rPr>
              <a:t>5.</a:t>
            </a:r>
            <a:r>
              <a:rPr lang="zh-TW" altLang="zh-TW" sz="2400" b="0">
                <a:solidFill>
                  <a:schemeClr val="tx1"/>
                </a:solidFill>
                <a:effectLst/>
                <a:latin typeface="標楷體" pitchFamily="65" charset="-120"/>
                <a:ea typeface="標楷體" pitchFamily="65" charset="-120"/>
                <a:cs typeface="+mn-cs"/>
              </a:rPr>
              <a:t>主約</a:t>
            </a:r>
            <a:r>
              <a:rPr lang="en-US" altLang="zh-TW" sz="1400" b="1" spc="0">
                <a:solidFill>
                  <a:schemeClr val="tx1"/>
                </a:solidFill>
                <a:effectLst/>
                <a:latin typeface="標楷體" panose="03000509000000000000" pitchFamily="65" charset="-120"/>
                <a:ea typeface="標楷體" panose="03000509000000000000" pitchFamily="65" charset="-120"/>
                <a:cs typeface="+mn-cs"/>
              </a:rPr>
              <a:t>:</a:t>
            </a:r>
            <a:r>
              <a:rPr lang="en-US" altLang="zh-TW" sz="1400" b="0" spc="0">
                <a:solidFill>
                  <a:schemeClr val="tx1"/>
                </a:solidFill>
                <a:effectLst/>
                <a:latin typeface="標楷體" panose="03000509000000000000" pitchFamily="65" charset="-120"/>
                <a:ea typeface="標楷體" panose="03000509000000000000" pitchFamily="65" charset="-120"/>
                <a:cs typeface="+mn-cs"/>
              </a:rPr>
              <a:t>_</a:t>
            </a:r>
            <a:r>
              <a:rPr lang="en-US" altLang="zh-TW" sz="1400" b="0" spc="0" baseline="0">
                <a:solidFill>
                  <a:schemeClr val="tx1"/>
                </a:solidFill>
                <a:effectLst/>
                <a:latin typeface="標楷體" panose="03000509000000000000" pitchFamily="65" charset="-120"/>
                <a:ea typeface="標楷體" panose="03000509000000000000" pitchFamily="65" charset="-120"/>
                <a:cs typeface="+mn-cs"/>
              </a:rPr>
              <a:t>____</a:t>
            </a:r>
            <a:r>
              <a:rPr lang="zh-TW" altLang="en-US" sz="1400" b="0" spc="0" baseline="0">
                <a:solidFill>
                  <a:schemeClr val="tx1"/>
                </a:solidFill>
                <a:effectLst/>
                <a:latin typeface="標楷體" panose="03000509000000000000" pitchFamily="65" charset="-120"/>
                <a:ea typeface="標楷體" panose="03000509000000000000" pitchFamily="65" charset="-120"/>
                <a:cs typeface="+mn-cs"/>
              </a:rPr>
              <a:t>委託日期</a:t>
            </a:r>
            <a:r>
              <a:rPr lang="en-US" altLang="zh-TW" sz="1400" b="0" spc="0" baseline="0">
                <a:solidFill>
                  <a:schemeClr val="tx1"/>
                </a:solidFill>
                <a:effectLst/>
                <a:latin typeface="標楷體" panose="03000509000000000000" pitchFamily="65" charset="-120"/>
                <a:ea typeface="標楷體" panose="03000509000000000000" pitchFamily="65" charset="-120"/>
                <a:cs typeface="+mn-cs"/>
              </a:rPr>
              <a:t>/_____</a:t>
            </a:r>
            <a:r>
              <a:rPr lang="zh-TW" altLang="en-US" sz="1400" b="0" spc="0" baseline="0">
                <a:solidFill>
                  <a:schemeClr val="tx1"/>
                </a:solidFill>
                <a:effectLst/>
                <a:latin typeface="標楷體" panose="03000509000000000000" pitchFamily="65" charset="-120"/>
                <a:ea typeface="標楷體" panose="03000509000000000000" pitchFamily="65" charset="-120"/>
                <a:cs typeface="+mn-cs"/>
              </a:rPr>
              <a:t>開價</a:t>
            </a:r>
            <a:r>
              <a:rPr lang="en-US" altLang="zh-TW" sz="1400" b="0" spc="0" baseline="0">
                <a:solidFill>
                  <a:schemeClr val="tx1"/>
                </a:solidFill>
                <a:effectLst/>
                <a:latin typeface="標楷體" panose="03000509000000000000" pitchFamily="65" charset="-120"/>
                <a:ea typeface="標楷體" panose="03000509000000000000" pitchFamily="65" charset="-120"/>
                <a:cs typeface="+mn-cs"/>
              </a:rPr>
              <a:t>/_____</a:t>
            </a:r>
            <a:r>
              <a:rPr lang="zh-TW" altLang="en-US" sz="1400" b="0" spc="0" baseline="0">
                <a:solidFill>
                  <a:schemeClr val="tx1"/>
                </a:solidFill>
                <a:effectLst/>
                <a:latin typeface="標楷體" panose="03000509000000000000" pitchFamily="65" charset="-120"/>
                <a:ea typeface="標楷體" panose="03000509000000000000" pitchFamily="65" charset="-120"/>
                <a:cs typeface="+mn-cs"/>
              </a:rPr>
              <a:t>業務</a:t>
            </a:r>
            <a:r>
              <a:rPr lang="en-US" altLang="zh-TW" sz="1400" b="0" spc="0" baseline="0">
                <a:solidFill>
                  <a:schemeClr val="tx1"/>
                </a:solidFill>
                <a:effectLst/>
                <a:latin typeface="標楷體" panose="03000509000000000000" pitchFamily="65" charset="-120"/>
                <a:ea typeface="標楷體" panose="03000509000000000000" pitchFamily="65" charset="-120"/>
                <a:cs typeface="+mn-cs"/>
              </a:rPr>
              <a:t>/_____</a:t>
            </a:r>
            <a:r>
              <a:rPr lang="zh-TW" altLang="en-US" sz="1400" b="0" spc="0" baseline="0">
                <a:solidFill>
                  <a:schemeClr val="tx1"/>
                </a:solidFill>
                <a:effectLst/>
                <a:latin typeface="標楷體" panose="03000509000000000000" pitchFamily="65" charset="-120"/>
                <a:ea typeface="標楷體" panose="03000509000000000000" pitchFamily="65" charset="-120"/>
                <a:cs typeface="+mn-cs"/>
              </a:rPr>
              <a:t>現況</a:t>
            </a:r>
            <a:r>
              <a:rPr lang="en-US" altLang="zh-TW" sz="1400" b="0" spc="0" baseline="0">
                <a:solidFill>
                  <a:schemeClr val="tx1"/>
                </a:solidFill>
                <a:effectLst/>
                <a:latin typeface="標楷體" panose="03000509000000000000" pitchFamily="65" charset="-120"/>
                <a:ea typeface="標楷體" panose="03000509000000000000" pitchFamily="65" charset="-120"/>
                <a:cs typeface="+mn-cs"/>
              </a:rPr>
              <a:t>/_____</a:t>
            </a:r>
            <a:r>
              <a:rPr lang="zh-TW" altLang="en-US" sz="1400" b="0" spc="0" baseline="0">
                <a:solidFill>
                  <a:schemeClr val="tx1"/>
                </a:solidFill>
                <a:effectLst/>
                <a:latin typeface="標楷體" panose="03000509000000000000" pitchFamily="65" charset="-120"/>
                <a:ea typeface="標楷體" panose="03000509000000000000" pitchFamily="65" charset="-120"/>
                <a:cs typeface="+mn-cs"/>
              </a:rPr>
              <a:t>委託人</a:t>
            </a:r>
            <a:r>
              <a:rPr lang="en-US" altLang="zh-TW" sz="1400" b="0" spc="0" baseline="0">
                <a:solidFill>
                  <a:schemeClr val="tx1"/>
                </a:solidFill>
                <a:effectLst/>
                <a:latin typeface="標楷體" panose="03000509000000000000" pitchFamily="65" charset="-120"/>
                <a:ea typeface="標楷體" panose="03000509000000000000" pitchFamily="65" charset="-120"/>
                <a:cs typeface="+mn-cs"/>
              </a:rPr>
              <a:t>/_____</a:t>
            </a:r>
            <a:r>
              <a:rPr lang="zh-TW" altLang="zh-TW" sz="1400" b="0" spc="0" baseline="0">
                <a:solidFill>
                  <a:schemeClr val="tx1"/>
                </a:solidFill>
                <a:effectLst/>
                <a:latin typeface="標楷體" panose="03000509000000000000" pitchFamily="65" charset="-120"/>
                <a:ea typeface="標楷體" panose="03000509000000000000" pitchFamily="65" charset="-120"/>
                <a:cs typeface="+mn-cs"/>
              </a:rPr>
              <a:t>屋主</a:t>
            </a:r>
            <a:r>
              <a:rPr lang="en-US" altLang="zh-TW" sz="1400" b="0" spc="0" baseline="0">
                <a:solidFill>
                  <a:schemeClr val="tx1"/>
                </a:solidFill>
                <a:effectLst/>
                <a:latin typeface="標楷體" panose="03000509000000000000" pitchFamily="65" charset="-120"/>
                <a:ea typeface="標楷體" panose="03000509000000000000" pitchFamily="65" charset="-120"/>
                <a:cs typeface="+mn-cs"/>
              </a:rPr>
              <a:t>ID/</a:t>
            </a:r>
          </a:p>
          <a:p>
            <a:pPr>
              <a:lnSpc>
                <a:spcPct val="100000"/>
              </a:lnSpc>
              <a:spcBef>
                <a:spcPts val="0"/>
              </a:spcBef>
            </a:pPr>
            <a:r>
              <a:rPr lang="en-US" altLang="zh-TW" sz="1400" b="0" spc="0" baseline="0">
                <a:solidFill>
                  <a:schemeClr val="tx1"/>
                </a:solidFill>
                <a:effectLst/>
                <a:latin typeface="標楷體" panose="03000509000000000000" pitchFamily="65" charset="-120"/>
                <a:ea typeface="標楷體" panose="03000509000000000000" pitchFamily="65" charset="-120"/>
                <a:cs typeface="+mn-cs"/>
              </a:rPr>
              <a:t>_____</a:t>
            </a:r>
            <a:r>
              <a:rPr lang="zh-TW" altLang="en-US" sz="1400" b="0" spc="0" baseline="0">
                <a:solidFill>
                  <a:schemeClr val="tx1"/>
                </a:solidFill>
                <a:effectLst/>
                <a:latin typeface="標楷體" panose="03000509000000000000" pitchFamily="65" charset="-120"/>
                <a:ea typeface="標楷體" panose="03000509000000000000" pitchFamily="65" charset="-120"/>
                <a:cs typeface="+mn-cs"/>
              </a:rPr>
              <a:t>屋主生日</a:t>
            </a:r>
            <a:r>
              <a:rPr lang="en-US" altLang="zh-TW" sz="1400" b="0" spc="0" baseline="0">
                <a:solidFill>
                  <a:schemeClr val="tx1"/>
                </a:solidFill>
                <a:effectLst/>
                <a:latin typeface="標楷體" panose="03000509000000000000" pitchFamily="65" charset="-120"/>
                <a:ea typeface="標楷體" panose="03000509000000000000" pitchFamily="65" charset="-120"/>
                <a:cs typeface="+mn-cs"/>
              </a:rPr>
              <a:t>/_____</a:t>
            </a:r>
            <a:r>
              <a:rPr lang="zh-TW" altLang="en-US" sz="1400" b="0" spc="0" baseline="0">
                <a:solidFill>
                  <a:schemeClr val="tx1"/>
                </a:solidFill>
                <a:effectLst/>
                <a:latin typeface="標楷體" panose="03000509000000000000" pitchFamily="65" charset="-120"/>
                <a:ea typeface="標楷體" panose="03000509000000000000" pitchFamily="65" charset="-120"/>
                <a:cs typeface="+mn-cs"/>
              </a:rPr>
              <a:t>地址</a:t>
            </a:r>
            <a:r>
              <a:rPr lang="en-US" altLang="zh-TW" sz="1400" b="0" spc="0" baseline="0">
                <a:solidFill>
                  <a:schemeClr val="tx1"/>
                </a:solidFill>
                <a:effectLst/>
                <a:latin typeface="標楷體" panose="03000509000000000000" pitchFamily="65" charset="-120"/>
                <a:ea typeface="標楷體" panose="03000509000000000000" pitchFamily="65" charset="-120"/>
                <a:cs typeface="+mn-cs"/>
              </a:rPr>
              <a:t>/_____</a:t>
            </a:r>
            <a:r>
              <a:rPr lang="zh-TW" altLang="en-US" sz="1400" b="0" spc="0" baseline="0">
                <a:solidFill>
                  <a:schemeClr val="tx1"/>
                </a:solidFill>
                <a:effectLst/>
                <a:latin typeface="標楷體" panose="03000509000000000000" pitchFamily="65" charset="-120"/>
                <a:ea typeface="標楷體" panose="03000509000000000000" pitchFamily="65" charset="-120"/>
                <a:cs typeface="+mn-cs"/>
              </a:rPr>
              <a:t>電話</a:t>
            </a:r>
            <a:endParaRPr lang="en-US" altLang="zh-TW" sz="1400" b="0" spc="0" baseline="0">
              <a:solidFill>
                <a:schemeClr val="tx1"/>
              </a:solidFill>
              <a:effectLst/>
              <a:latin typeface="標楷體" panose="03000509000000000000" pitchFamily="65" charset="-120"/>
              <a:ea typeface="標楷體" panose="03000509000000000000" pitchFamily="65" charset="-120"/>
              <a:cs typeface="+mn-cs"/>
            </a:endParaRPr>
          </a:p>
          <a:p>
            <a:pPr>
              <a:lnSpc>
                <a:spcPct val="150000"/>
              </a:lnSpc>
            </a:pPr>
            <a:r>
              <a:rPr lang="en-US" altLang="zh-TW" sz="1200" b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_____</a:t>
            </a:r>
            <a:r>
              <a:rPr lang="zh-TW" altLang="en-US" sz="2000" b="0">
                <a:solidFill>
                  <a:schemeClr val="tx1"/>
                </a:solidFill>
                <a:effectLst/>
                <a:latin typeface="標楷體" pitchFamily="65" charset="-120"/>
                <a:ea typeface="標楷體" pitchFamily="65" charset="-120"/>
                <a:cs typeface="+mn-cs"/>
              </a:rPr>
              <a:t>★主約</a:t>
            </a:r>
            <a:r>
              <a:rPr lang="en-US" altLang="zh-TW" sz="2000" b="0">
                <a:solidFill>
                  <a:schemeClr val="tx1"/>
                </a:solidFill>
                <a:effectLst/>
                <a:latin typeface="標楷體" pitchFamily="65" charset="-120"/>
                <a:ea typeface="標楷體" pitchFamily="65" charset="-120"/>
                <a:cs typeface="+mn-cs"/>
              </a:rPr>
              <a:t>P2:</a:t>
            </a:r>
            <a:r>
              <a:rPr lang="zh-TW" altLang="en-US" sz="2000" b="0">
                <a:solidFill>
                  <a:schemeClr val="tx1"/>
                </a:solidFill>
                <a:effectLst/>
                <a:latin typeface="標楷體" pitchFamily="65" charset="-120"/>
                <a:ea typeface="標楷體" pitchFamily="65" charset="-120"/>
                <a:cs typeface="+mn-cs"/>
              </a:rPr>
              <a:t>勾選是否一年內取得</a:t>
            </a:r>
            <a:endParaRPr lang="en-US" altLang="zh-TW" sz="2000" b="0">
              <a:solidFill>
                <a:schemeClr val="tx1"/>
              </a:solidFill>
              <a:effectLst/>
              <a:latin typeface="標楷體" pitchFamily="65" charset="-120"/>
              <a:ea typeface="標楷體" pitchFamily="65" charset="-120"/>
              <a:cs typeface="+mn-cs"/>
            </a:endParaRPr>
          </a:p>
          <a:p>
            <a:pPr>
              <a:lnSpc>
                <a:spcPct val="150000"/>
              </a:lnSpc>
            </a:pPr>
            <a:r>
              <a:rPr lang="en-US" altLang="zh-TW" sz="2400" b="0">
                <a:solidFill>
                  <a:schemeClr val="tx1"/>
                </a:solidFill>
                <a:effectLst/>
                <a:latin typeface="標楷體" pitchFamily="65" charset="-120"/>
                <a:ea typeface="標楷體" pitchFamily="65" charset="-120"/>
                <a:cs typeface="+mn-cs"/>
              </a:rPr>
              <a:t>6.___</a:t>
            </a:r>
            <a:r>
              <a:rPr lang="zh-TW" altLang="zh-TW" sz="2400" b="0">
                <a:solidFill>
                  <a:schemeClr val="tx1"/>
                </a:solidFill>
                <a:effectLst/>
                <a:latin typeface="標楷體" pitchFamily="65" charset="-120"/>
                <a:ea typeface="標楷體" pitchFamily="65" charset="-120"/>
                <a:cs typeface="+mn-cs"/>
              </a:rPr>
              <a:t>契變</a:t>
            </a:r>
            <a:r>
              <a:rPr lang="en-US" altLang="zh-TW" sz="1800" b="0" i="0">
                <a:solidFill>
                  <a:schemeClr val="tx1"/>
                </a:solidFill>
                <a:effectLst/>
                <a:latin typeface="標楷體" panose="03000509000000000000" pitchFamily="65" charset="-120"/>
                <a:ea typeface="標楷體" panose="03000509000000000000" pitchFamily="65" charset="-120"/>
                <a:cs typeface="+mn-cs"/>
              </a:rPr>
              <a:t>/_____</a:t>
            </a:r>
            <a:r>
              <a:rPr lang="zh-TW" altLang="zh-TW" sz="1800" b="0" i="0">
                <a:solidFill>
                  <a:schemeClr val="tx1"/>
                </a:solidFill>
                <a:effectLst/>
                <a:latin typeface="標楷體" panose="03000509000000000000" pitchFamily="65" charset="-120"/>
                <a:ea typeface="標楷體" panose="03000509000000000000" pitchFamily="65" charset="-120"/>
                <a:cs typeface="+mn-cs"/>
              </a:rPr>
              <a:t>業務</a:t>
            </a:r>
            <a:r>
              <a:rPr lang="en-US" altLang="zh-TW" sz="1800" b="0" i="0">
                <a:solidFill>
                  <a:schemeClr val="tx1"/>
                </a:solidFill>
                <a:effectLst/>
                <a:latin typeface="標楷體" panose="03000509000000000000" pitchFamily="65" charset="-120"/>
                <a:ea typeface="標楷體" panose="03000509000000000000" pitchFamily="65" charset="-120"/>
                <a:cs typeface="+mn-cs"/>
              </a:rPr>
              <a:t>/_____</a:t>
            </a:r>
            <a:r>
              <a:rPr lang="zh-TW" altLang="zh-TW" sz="1800" b="0" i="0">
                <a:solidFill>
                  <a:schemeClr val="tx1"/>
                </a:solidFill>
                <a:effectLst/>
                <a:latin typeface="標楷體" panose="03000509000000000000" pitchFamily="65" charset="-120"/>
                <a:ea typeface="標楷體" panose="03000509000000000000" pitchFamily="65" charset="-120"/>
                <a:cs typeface="+mn-cs"/>
              </a:rPr>
              <a:t>委託人</a:t>
            </a:r>
            <a:endParaRPr lang="en-US" altLang="zh-TW" sz="2400" b="0" i="0">
              <a:solidFill>
                <a:schemeClr val="tx1"/>
              </a:solidFill>
              <a:effectLst/>
              <a:latin typeface="標楷體" panose="03000509000000000000" pitchFamily="65" charset="-120"/>
              <a:ea typeface="標楷體" panose="03000509000000000000" pitchFamily="65" charset="-120"/>
              <a:cs typeface="+mn-cs"/>
            </a:endParaRPr>
          </a:p>
          <a:p>
            <a:pPr eaLnBrk="1" fontAlgn="auto" latinLnBrk="0" hangingPunct="1">
              <a:lnSpc>
                <a:spcPct val="150000"/>
              </a:lnSpc>
            </a:pPr>
            <a:r>
              <a:rPr lang="en-US" altLang="zh-TW" sz="2400" b="0">
                <a:solidFill>
                  <a:schemeClr val="tx1"/>
                </a:solidFill>
                <a:effectLst/>
                <a:latin typeface="標楷體" pitchFamily="65" charset="-120"/>
                <a:ea typeface="標楷體" pitchFamily="65" charset="-120"/>
                <a:cs typeface="+mn-cs"/>
              </a:rPr>
              <a:t>7.</a:t>
            </a:r>
            <a:r>
              <a:rPr lang="zh-TW" altLang="zh-TW" sz="2400" b="0">
                <a:solidFill>
                  <a:schemeClr val="tx1"/>
                </a:solidFill>
                <a:effectLst/>
                <a:latin typeface="標楷體" pitchFamily="65" charset="-120"/>
                <a:ea typeface="標楷體" pitchFamily="65" charset="-120"/>
                <a:cs typeface="+mn-cs"/>
              </a:rPr>
              <a:t>地籍圖</a:t>
            </a:r>
            <a:r>
              <a:rPr lang="en-US" altLang="zh-TW" sz="1600" b="0">
                <a:solidFill>
                  <a:schemeClr val="tx1"/>
                </a:solidFill>
                <a:effectLst/>
                <a:latin typeface="標楷體" pitchFamily="65" charset="-120"/>
                <a:ea typeface="標楷體" pitchFamily="65" charset="-120"/>
                <a:cs typeface="+mn-cs"/>
              </a:rPr>
              <a:t>(</a:t>
            </a:r>
            <a:r>
              <a:rPr lang="zh-TW" altLang="en-US" sz="1600" b="0">
                <a:solidFill>
                  <a:schemeClr val="tx1"/>
                </a:solidFill>
                <a:effectLst/>
                <a:latin typeface="標楷體" pitchFamily="65" charset="-120"/>
                <a:ea typeface="標楷體" pitchFamily="65" charset="-120"/>
                <a:cs typeface="+mn-cs"/>
              </a:rPr>
              <a:t>土地</a:t>
            </a:r>
            <a:r>
              <a:rPr lang="en-US" altLang="zh-TW" sz="1600" b="0">
                <a:solidFill>
                  <a:schemeClr val="tx1"/>
                </a:solidFill>
                <a:effectLst/>
                <a:latin typeface="標楷體" pitchFamily="65" charset="-120"/>
                <a:ea typeface="標楷體" pitchFamily="65" charset="-120"/>
                <a:cs typeface="+mn-cs"/>
              </a:rPr>
              <a:t>+</a:t>
            </a:r>
            <a:r>
              <a:rPr lang="zh-TW" altLang="en-US" sz="1600" b="0">
                <a:solidFill>
                  <a:schemeClr val="tx1"/>
                </a:solidFill>
                <a:effectLst/>
                <a:latin typeface="標楷體" pitchFamily="65" charset="-120"/>
                <a:ea typeface="標楷體" pitchFamily="65" charset="-120"/>
                <a:cs typeface="+mn-cs"/>
              </a:rPr>
              <a:t>透天</a:t>
            </a:r>
            <a:r>
              <a:rPr lang="en-US" altLang="zh-TW" sz="1800" b="0">
                <a:solidFill>
                  <a:schemeClr val="tx1"/>
                </a:solidFill>
                <a:effectLst/>
                <a:latin typeface="標楷體" pitchFamily="65" charset="-120"/>
                <a:ea typeface="標楷體" pitchFamily="65" charset="-120"/>
                <a:cs typeface="+mn-cs"/>
              </a:rPr>
              <a:t>)</a:t>
            </a:r>
            <a:r>
              <a:rPr lang="zh-TW" altLang="zh-TW" sz="1800" b="0">
                <a:solidFill>
                  <a:schemeClr val="tx1"/>
                </a:solidFill>
                <a:effectLst/>
                <a:latin typeface="標楷體" panose="03000509000000000000" pitchFamily="65" charset="-120"/>
                <a:ea typeface="標楷體" panose="03000509000000000000" pitchFamily="65" charset="-120"/>
                <a:cs typeface="+mn-cs"/>
              </a:rPr>
              <a:t>□已附□印□調</a:t>
            </a:r>
            <a:endParaRPr lang="en-US" altLang="zh-TW" sz="1800" b="0">
              <a:solidFill>
                <a:schemeClr val="tx1"/>
              </a:solidFill>
              <a:effectLst/>
              <a:latin typeface="標楷體" pitchFamily="65" charset="-120"/>
              <a:ea typeface="標楷體" pitchFamily="65" charset="-120"/>
              <a:cs typeface="+mn-cs"/>
            </a:endParaRPr>
          </a:p>
          <a:p>
            <a:pPr marL="0" marR="0" lvl="0" indent="0" defTabSz="914400" eaLnBrk="1" fontAlgn="auto" latinLnBrk="0" hangingPunct="1">
              <a:lnSpc>
                <a:spcPct val="15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zh-TW" sz="2400" b="0">
                <a:solidFill>
                  <a:schemeClr val="tx1"/>
                </a:solidFill>
                <a:effectLst/>
                <a:latin typeface="標楷體" pitchFamily="65" charset="-120"/>
                <a:ea typeface="標楷體" pitchFamily="65" charset="-120"/>
                <a:cs typeface="+mn-cs"/>
              </a:rPr>
              <a:t>8.</a:t>
            </a:r>
            <a:r>
              <a:rPr lang="zh-TW" altLang="en-US" sz="2000" b="0">
                <a:solidFill>
                  <a:schemeClr val="tx1"/>
                </a:solidFill>
                <a:effectLst/>
                <a:latin typeface="標楷體" pitchFamily="65" charset="-120"/>
                <a:ea typeface="標楷體" pitchFamily="65" charset="-120"/>
                <a:cs typeface="+mn-cs"/>
              </a:rPr>
              <a:t>建物成果</a:t>
            </a:r>
            <a:r>
              <a:rPr lang="zh-TW" altLang="zh-TW" sz="2000" b="0">
                <a:solidFill>
                  <a:schemeClr val="tx1"/>
                </a:solidFill>
                <a:effectLst/>
                <a:latin typeface="標楷體" pitchFamily="65" charset="-120"/>
                <a:ea typeface="標楷體" pitchFamily="65" charset="-120"/>
                <a:cs typeface="+mn-cs"/>
              </a:rPr>
              <a:t>圖</a:t>
            </a:r>
            <a:r>
              <a:rPr lang="en-US" altLang="zh-TW" sz="2000" b="0">
                <a:solidFill>
                  <a:schemeClr val="tx1"/>
                </a:solidFill>
                <a:effectLst/>
                <a:latin typeface="標楷體" pitchFamily="65" charset="-120"/>
                <a:ea typeface="標楷體" pitchFamily="65" charset="-120"/>
                <a:cs typeface="+mn-cs"/>
              </a:rPr>
              <a:t>(</a:t>
            </a:r>
            <a:r>
              <a:rPr lang="zh-TW" altLang="en-US" sz="2000" b="0">
                <a:solidFill>
                  <a:schemeClr val="tx1"/>
                </a:solidFill>
                <a:effectLst/>
                <a:latin typeface="標楷體" pitchFamily="65" charset="-120"/>
                <a:ea typeface="標楷體" pitchFamily="65" charset="-120"/>
                <a:cs typeface="+mn-cs"/>
              </a:rPr>
              <a:t>房屋</a:t>
            </a:r>
            <a:r>
              <a:rPr lang="en-US" altLang="zh-TW" sz="2000" b="0">
                <a:solidFill>
                  <a:schemeClr val="tx1"/>
                </a:solidFill>
                <a:effectLst/>
                <a:latin typeface="標楷體" pitchFamily="65" charset="-120"/>
                <a:ea typeface="標楷體" pitchFamily="65" charset="-120"/>
                <a:cs typeface="+mn-cs"/>
              </a:rPr>
              <a:t>)</a:t>
            </a:r>
            <a:r>
              <a:rPr lang="zh-TW" altLang="zh-TW" sz="1800" b="0">
                <a:solidFill>
                  <a:schemeClr val="tx1"/>
                </a:solidFill>
                <a:effectLst/>
                <a:latin typeface="標楷體" panose="03000509000000000000" pitchFamily="65" charset="-120"/>
                <a:ea typeface="標楷體" panose="03000509000000000000" pitchFamily="65" charset="-120"/>
                <a:cs typeface="+mn-cs"/>
              </a:rPr>
              <a:t>□已附□印□調</a:t>
            </a:r>
            <a:endParaRPr lang="en-US" altLang="zh-TW" sz="1800" b="0">
              <a:solidFill>
                <a:schemeClr val="tx1"/>
              </a:solidFill>
              <a:effectLst/>
              <a:latin typeface="標楷體" pitchFamily="65" charset="-120"/>
              <a:ea typeface="標楷體" pitchFamily="65" charset="-120"/>
              <a:cs typeface="+mn-cs"/>
            </a:endParaRPr>
          </a:p>
          <a:p>
            <a:pPr eaLnBrk="1" fontAlgn="auto" latinLnBrk="0" hangingPunct="1">
              <a:lnSpc>
                <a:spcPct val="150000"/>
              </a:lnSpc>
            </a:pPr>
            <a:r>
              <a:rPr lang="en-US" altLang="zh-TW" sz="2400" b="0">
                <a:solidFill>
                  <a:schemeClr val="tx1"/>
                </a:solidFill>
                <a:effectLst/>
                <a:latin typeface="標楷體" pitchFamily="65" charset="-120"/>
                <a:ea typeface="標楷體" pitchFamily="65" charset="-120"/>
                <a:cs typeface="+mn-cs"/>
              </a:rPr>
              <a:t>9.____</a:t>
            </a:r>
            <a:r>
              <a:rPr lang="zh-TW" altLang="zh-TW" sz="2400" b="0">
                <a:solidFill>
                  <a:schemeClr val="tx1"/>
                </a:solidFill>
                <a:effectLst/>
                <a:latin typeface="標楷體" pitchFamily="65" charset="-120"/>
                <a:ea typeface="標楷體" pitchFamily="65" charset="-120"/>
                <a:cs typeface="+mn-cs"/>
              </a:rPr>
              <a:t>授權書</a:t>
            </a:r>
            <a:r>
              <a:rPr lang="en-US" altLang="zh-TW" sz="2000" b="0">
                <a:solidFill>
                  <a:schemeClr val="tx1"/>
                </a:solidFill>
                <a:effectLst/>
                <a:latin typeface="標楷體" pitchFamily="65" charset="-120"/>
                <a:ea typeface="標楷體" pitchFamily="65" charset="-120"/>
                <a:cs typeface="+mn-cs"/>
              </a:rPr>
              <a:t>(</a:t>
            </a:r>
            <a:r>
              <a:rPr lang="zh-TW" altLang="en-US" sz="2000" b="0">
                <a:solidFill>
                  <a:schemeClr val="tx1"/>
                </a:solidFill>
                <a:effectLst/>
                <a:latin typeface="標楷體" pitchFamily="65" charset="-120"/>
                <a:ea typeface="標楷體" pitchFamily="65" charset="-120"/>
                <a:cs typeface="+mn-cs"/>
              </a:rPr>
              <a:t>影</a:t>
            </a:r>
            <a:r>
              <a:rPr lang="en-US" altLang="zh-TW" sz="2000" b="0">
                <a:solidFill>
                  <a:schemeClr val="tx1"/>
                </a:solidFill>
                <a:effectLst/>
                <a:latin typeface="標楷體" pitchFamily="65" charset="-120"/>
                <a:ea typeface="標楷體" pitchFamily="65" charset="-120"/>
                <a:cs typeface="+mn-cs"/>
              </a:rPr>
              <a:t>/</a:t>
            </a:r>
            <a:r>
              <a:rPr lang="zh-TW" altLang="en-US" sz="2000" b="0">
                <a:solidFill>
                  <a:schemeClr val="tx1"/>
                </a:solidFill>
                <a:effectLst/>
                <a:latin typeface="標楷體" pitchFamily="65" charset="-120"/>
                <a:ea typeface="標楷體" pitchFamily="65" charset="-120"/>
                <a:cs typeface="+mn-cs"/>
              </a:rPr>
              <a:t>正本</a:t>
            </a:r>
            <a:r>
              <a:rPr lang="en-US" altLang="zh-TW" sz="2000" b="0">
                <a:solidFill>
                  <a:schemeClr val="tx1"/>
                </a:solidFill>
                <a:effectLst/>
                <a:latin typeface="標楷體" pitchFamily="65" charset="-120"/>
                <a:ea typeface="標楷體" pitchFamily="65" charset="-120"/>
                <a:cs typeface="+mn-cs"/>
              </a:rPr>
              <a:t>)</a:t>
            </a:r>
            <a:r>
              <a:rPr lang="zh-TW" altLang="en-US" sz="2000" b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共</a:t>
            </a:r>
            <a:r>
              <a:rPr lang="en-US" altLang="zh-TW" sz="2800" b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__</a:t>
            </a:r>
            <a:r>
              <a:rPr lang="zh-TW" altLang="zh-TW" sz="1800" b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張</a:t>
            </a:r>
            <a:endParaRPr lang="en-US" altLang="zh-TW" sz="4400" b="0">
              <a:solidFill>
                <a:schemeClr val="tx1"/>
              </a:solidFill>
              <a:effectLst/>
              <a:latin typeface="標楷體" pitchFamily="65" charset="-120"/>
              <a:ea typeface="標楷體" pitchFamily="65" charset="-120"/>
              <a:cs typeface="+mn-cs"/>
            </a:endParaRPr>
          </a:p>
          <a:p>
            <a:pPr marL="0" marR="0" indent="0" defTabSz="914400" eaLnBrk="1" fontAlgn="auto" latinLnBrk="0" hangingPunct="1">
              <a:lnSpc>
                <a:spcPct val="2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zh-TW" sz="2000" b="0">
                <a:solidFill>
                  <a:schemeClr val="tx1"/>
                </a:solidFill>
                <a:effectLst/>
                <a:latin typeface="標楷體" pitchFamily="65" charset="-120"/>
                <a:ea typeface="標楷體" pitchFamily="65" charset="-120"/>
                <a:cs typeface="+mn-cs"/>
              </a:rPr>
              <a:t>10.</a:t>
            </a:r>
            <a:r>
              <a:rPr lang="zh-TW" altLang="en-US" sz="1800" b="0">
                <a:solidFill>
                  <a:schemeClr val="tx1"/>
                </a:solidFill>
                <a:effectLst/>
                <a:latin typeface="標楷體" pitchFamily="65" charset="-120"/>
                <a:ea typeface="標楷體" pitchFamily="65" charset="-120"/>
                <a:cs typeface="+mn-cs"/>
              </a:rPr>
              <a:t>土地使用分區</a:t>
            </a:r>
            <a:r>
              <a:rPr lang="en-US" altLang="zh-TW" sz="1800" b="0">
                <a:solidFill>
                  <a:schemeClr val="tx1"/>
                </a:solidFill>
                <a:effectLst/>
                <a:latin typeface="標楷體" pitchFamily="65" charset="-120"/>
                <a:ea typeface="標楷體" pitchFamily="65" charset="-120"/>
                <a:cs typeface="+mn-cs"/>
              </a:rPr>
              <a:t>:</a:t>
            </a:r>
            <a:r>
              <a:rPr lang="zh-TW" altLang="zh-TW" sz="1800" b="0">
                <a:solidFill>
                  <a:schemeClr val="tx1"/>
                </a:solidFill>
                <a:effectLst/>
                <a:latin typeface="標楷體" panose="03000509000000000000" pitchFamily="65" charset="-120"/>
                <a:ea typeface="標楷體" panose="03000509000000000000" pitchFamily="65" charset="-120"/>
                <a:cs typeface="+mn-cs"/>
              </a:rPr>
              <a:t>□已附□印□</a:t>
            </a:r>
            <a:r>
              <a:rPr lang="zh-TW" altLang="en-US" sz="1800" b="0">
                <a:solidFill>
                  <a:schemeClr val="tx1"/>
                </a:solidFill>
                <a:effectLst/>
                <a:latin typeface="標楷體" panose="03000509000000000000" pitchFamily="65" charset="-120"/>
                <a:ea typeface="標楷體" panose="03000509000000000000" pitchFamily="65" charset="-120"/>
                <a:cs typeface="+mn-cs"/>
              </a:rPr>
              <a:t>要申請</a:t>
            </a:r>
            <a:endParaRPr lang="en-US" altLang="zh-TW" sz="1800" b="0">
              <a:solidFill>
                <a:schemeClr val="tx1"/>
              </a:solidFill>
              <a:effectLst/>
              <a:latin typeface="標楷體" panose="03000509000000000000" pitchFamily="65" charset="-120"/>
              <a:ea typeface="標楷體" panose="03000509000000000000" pitchFamily="65" charset="-120"/>
              <a:cs typeface="+mn-cs"/>
            </a:endParaRPr>
          </a:p>
          <a:p>
            <a:pPr marL="0" marR="0" indent="0" defTabSz="914400" eaLnBrk="1" fontAlgn="auto" latinLnBrk="0" hangingPunct="1">
              <a:lnSpc>
                <a:spcPct val="15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zh-TW" altLang="en-US" sz="1800" b="0">
                <a:solidFill>
                  <a:schemeClr val="tx1"/>
                </a:solidFill>
                <a:effectLst/>
                <a:latin typeface="標楷體" panose="03000509000000000000" pitchFamily="65" charset="-120"/>
                <a:ea typeface="標楷體" panose="03000509000000000000" pitchFamily="65" charset="-120"/>
                <a:cs typeface="+mn-cs"/>
              </a:rPr>
              <a:t>                 </a:t>
            </a:r>
            <a:r>
              <a:rPr lang="zh-TW" altLang="zh-TW" sz="1800" b="0">
                <a:solidFill>
                  <a:schemeClr val="tx1"/>
                </a:solidFill>
                <a:effectLst/>
                <a:latin typeface="標楷體" panose="03000509000000000000" pitchFamily="65" charset="-120"/>
                <a:ea typeface="標楷體" panose="03000509000000000000" pitchFamily="65" charset="-120"/>
                <a:cs typeface="+mn-cs"/>
              </a:rPr>
              <a:t>□</a:t>
            </a:r>
            <a:r>
              <a:rPr lang="zh-TW" altLang="en-US" sz="1800" b="0">
                <a:solidFill>
                  <a:schemeClr val="tx1"/>
                </a:solidFill>
                <a:effectLst/>
                <a:latin typeface="標楷體" panose="03000509000000000000" pitchFamily="65" charset="-120"/>
                <a:ea typeface="標楷體" panose="03000509000000000000" pitchFamily="65" charset="-120"/>
                <a:cs typeface="+mn-cs"/>
              </a:rPr>
              <a:t>土地謄本已顯示</a:t>
            </a:r>
            <a:endParaRPr lang="en-US" altLang="zh-TW" sz="1800" b="0">
              <a:solidFill>
                <a:schemeClr val="tx1"/>
              </a:solidFill>
              <a:effectLst/>
              <a:latin typeface="標楷體" pitchFamily="65" charset="-120"/>
              <a:ea typeface="標楷體" pitchFamily="65" charset="-120"/>
              <a:cs typeface="+mn-cs"/>
            </a:endParaRPr>
          </a:p>
          <a:p>
            <a:pPr marL="0" marR="0" indent="0" defTabSz="914400" eaLnBrk="1" fontAlgn="auto" latinLnBrk="0" hangingPunct="1">
              <a:lnSpc>
                <a:spcPct val="15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zh-TW" altLang="en-US" sz="1600" b="0">
                <a:solidFill>
                  <a:schemeClr val="tx1"/>
                </a:solidFill>
                <a:effectLst/>
                <a:latin typeface="標楷體" pitchFamily="65" charset="-120"/>
                <a:ea typeface="標楷體" pitchFamily="65" charset="-120"/>
                <a:cs typeface="+mn-cs"/>
              </a:rPr>
              <a:t>其他文件</a:t>
            </a:r>
            <a:r>
              <a:rPr lang="en-US" altLang="zh-TW" sz="1600" b="0">
                <a:solidFill>
                  <a:schemeClr val="tx1"/>
                </a:solidFill>
                <a:effectLst/>
                <a:latin typeface="標楷體" panose="03000509000000000000" pitchFamily="65" charset="-120"/>
                <a:ea typeface="標楷體" panose="03000509000000000000" pitchFamily="65" charset="-120"/>
                <a:cs typeface="+mn-cs"/>
              </a:rPr>
              <a:t>:___________________</a:t>
            </a:r>
            <a:r>
              <a:rPr lang="en-US" altLang="zh-TW" sz="1200" b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___________</a:t>
            </a:r>
            <a:endParaRPr lang="en-US" altLang="zh-TW" sz="1600" b="0">
              <a:solidFill>
                <a:schemeClr val="tx1"/>
              </a:solidFill>
              <a:effectLst/>
              <a:latin typeface="標楷體" panose="03000509000000000000" pitchFamily="65" charset="-120"/>
              <a:ea typeface="標楷體" panose="03000509000000000000" pitchFamily="65" charset="-120"/>
              <a:cs typeface="+mn-cs"/>
            </a:endParaRPr>
          </a:p>
          <a:p>
            <a:pPr marL="0" marR="0" indent="0" defTabSz="914400" eaLnBrk="1" fontAlgn="auto" latinLnBrk="0" hangingPunct="1">
              <a:lnSpc>
                <a:spcPct val="15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zh-TW" sz="1600" b="0">
                <a:solidFill>
                  <a:schemeClr val="tx1"/>
                </a:solidFill>
                <a:effectLst/>
                <a:latin typeface="標楷體" panose="03000509000000000000" pitchFamily="65" charset="-120"/>
                <a:ea typeface="標楷體" panose="03000509000000000000" pitchFamily="65" charset="-120"/>
                <a:cs typeface="+mn-cs"/>
              </a:rPr>
              <a:t>_____________________________________</a:t>
            </a:r>
          </a:p>
        </xdr:txBody>
      </xdr:sp>
    </xdr:grpSp>
    <xdr:clientData/>
  </xdr:twoCellAnchor>
  <xdr:oneCellAnchor>
    <xdr:from>
      <xdr:col>18</xdr:col>
      <xdr:colOff>1407</xdr:colOff>
      <xdr:row>0</xdr:row>
      <xdr:rowOff>0</xdr:rowOff>
    </xdr:from>
    <xdr:ext cx="4947110" cy="1432560"/>
    <xdr:sp macro="" textlink="">
      <xdr:nvSpPr>
        <xdr:cNvPr id="7" name="文字方塊 6">
          <a:extLst>
            <a:ext uri="{FF2B5EF4-FFF2-40B4-BE49-F238E27FC236}">
              <a16:creationId xmlns:a16="http://schemas.microsoft.com/office/drawing/2014/main" id="{EBA4F81A-522A-4695-B190-0E1688B5A712}"/>
            </a:ext>
          </a:extLst>
        </xdr:cNvPr>
        <xdr:cNvSpPr txBox="1"/>
      </xdr:nvSpPr>
      <xdr:spPr>
        <a:xfrm>
          <a:off x="8885431" y="0"/>
          <a:ext cx="4947110" cy="1432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5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en-US" sz="7200" b="0" i="0">
              <a:solidFill>
                <a:schemeClr val="tx1"/>
              </a:solidFill>
              <a:effectLst/>
              <a:latin typeface="標楷體" panose="03000509000000000000" pitchFamily="65" charset="-120"/>
              <a:ea typeface="標楷體" panose="03000509000000000000" pitchFamily="65" charset="-120"/>
              <a:cs typeface="+mn-cs"/>
            </a:rPr>
            <a:t>格局圖手畫</a:t>
          </a:r>
          <a:endParaRPr lang="en-US" altLang="zh-TW" sz="7200" b="0" i="0" u="none">
            <a:solidFill>
              <a:schemeClr val="tx1"/>
            </a:solidFill>
            <a:effectLst/>
            <a:latin typeface="標楷體" panose="03000509000000000000" pitchFamily="65" charset="-120"/>
            <a:ea typeface="標楷體" panose="03000509000000000000" pitchFamily="65" charset="-120"/>
            <a:cs typeface="+mn-cs"/>
          </a:endParaRPr>
        </a:p>
      </xdr:txBody>
    </xdr:sp>
    <xdr:clientData/>
  </xdr:oneCellAnchor>
  <xdr:twoCellAnchor>
    <xdr:from>
      <xdr:col>17</xdr:col>
      <xdr:colOff>918298</xdr:colOff>
      <xdr:row>37</xdr:row>
      <xdr:rowOff>53788</xdr:rowOff>
    </xdr:from>
    <xdr:to>
      <xdr:col>17</xdr:col>
      <xdr:colOff>918298</xdr:colOff>
      <xdr:row>39</xdr:row>
      <xdr:rowOff>806824</xdr:rowOff>
    </xdr:to>
    <xdr:cxnSp macro="">
      <xdr:nvCxnSpPr>
        <xdr:cNvPr id="9" name="直線接點 8">
          <a:extLst>
            <a:ext uri="{FF2B5EF4-FFF2-40B4-BE49-F238E27FC236}">
              <a16:creationId xmlns:a16="http://schemas.microsoft.com/office/drawing/2014/main" id="{CDD403A2-6F42-4F46-96DB-5B40C5C94DFE}"/>
            </a:ext>
          </a:extLst>
        </xdr:cNvPr>
        <xdr:cNvCxnSpPr/>
      </xdr:nvCxnSpPr>
      <xdr:spPr>
        <a:xfrm>
          <a:off x="7915446" y="13484866"/>
          <a:ext cx="0" cy="111747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17</xdr:col>
      <xdr:colOff>251791</xdr:colOff>
      <xdr:row>39</xdr:row>
      <xdr:rowOff>291547</xdr:rowOff>
    </xdr:from>
    <xdr:ext cx="748923" cy="275909"/>
    <xdr:sp macro="" textlink="">
      <xdr:nvSpPr>
        <xdr:cNvPr id="11" name="文字方塊 10">
          <a:extLst>
            <a:ext uri="{FF2B5EF4-FFF2-40B4-BE49-F238E27FC236}">
              <a16:creationId xmlns:a16="http://schemas.microsoft.com/office/drawing/2014/main" id="{5A98B696-39DA-4BB5-9402-A1A2850345F5}"/>
            </a:ext>
          </a:extLst>
        </xdr:cNvPr>
        <xdr:cNvSpPr txBox="1"/>
      </xdr:nvSpPr>
      <xdr:spPr>
        <a:xfrm>
          <a:off x="7248939" y="14087060"/>
          <a:ext cx="748923" cy="2759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TW" altLang="en-US" sz="1100"/>
            <a:t>月　　日</a:t>
          </a:r>
        </a:p>
      </xdr:txBody>
    </xdr:sp>
    <xdr:clientData/>
  </xdr:oneCellAnchor>
  <xdr:oneCellAnchor>
    <xdr:from>
      <xdr:col>17</xdr:col>
      <xdr:colOff>1172817</xdr:colOff>
      <xdr:row>39</xdr:row>
      <xdr:rowOff>278294</xdr:rowOff>
    </xdr:from>
    <xdr:ext cx="748923" cy="275909"/>
    <xdr:sp macro="" textlink="">
      <xdr:nvSpPr>
        <xdr:cNvPr id="12" name="文字方塊 11">
          <a:extLst>
            <a:ext uri="{FF2B5EF4-FFF2-40B4-BE49-F238E27FC236}">
              <a16:creationId xmlns:a16="http://schemas.microsoft.com/office/drawing/2014/main" id="{2CB02286-5147-47FA-BECD-315588213FFC}"/>
            </a:ext>
          </a:extLst>
        </xdr:cNvPr>
        <xdr:cNvSpPr txBox="1"/>
      </xdr:nvSpPr>
      <xdr:spPr>
        <a:xfrm>
          <a:off x="8169965" y="14073807"/>
          <a:ext cx="748923" cy="2759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TW" altLang="en-US" sz="1100"/>
            <a:t>月　　日</a:t>
          </a:r>
        </a:p>
      </xdr:txBody>
    </xdr:sp>
    <xdr:clientData/>
  </xdr:oneCellAnchor>
  <xdr:oneCellAnchor>
    <xdr:from>
      <xdr:col>16</xdr:col>
      <xdr:colOff>477078</xdr:colOff>
      <xdr:row>39</xdr:row>
      <xdr:rowOff>589722</xdr:rowOff>
    </xdr:from>
    <xdr:ext cx="1172817" cy="267574"/>
    <xdr:sp macro="" textlink="">
      <xdr:nvSpPr>
        <xdr:cNvPr id="13" name="文字方塊 12">
          <a:extLst>
            <a:ext uri="{FF2B5EF4-FFF2-40B4-BE49-F238E27FC236}">
              <a16:creationId xmlns:a16="http://schemas.microsoft.com/office/drawing/2014/main" id="{7D460AF4-D106-4EB0-BBAA-61D9ACC5BBBB}"/>
            </a:ext>
          </a:extLst>
        </xdr:cNvPr>
        <xdr:cNvSpPr txBox="1"/>
      </xdr:nvSpPr>
      <xdr:spPr>
        <a:xfrm>
          <a:off x="6924261" y="14385235"/>
          <a:ext cx="1172817" cy="2675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TW" altLang="en-US" sz="1000"/>
            <a:t>請開發親自填寫</a:t>
          </a:r>
        </a:p>
      </xdr:txBody>
    </xdr:sp>
    <xdr:clientData/>
  </xdr:oneCellAnchor>
  <xdr:oneCellAnchor>
    <xdr:from>
      <xdr:col>17</xdr:col>
      <xdr:colOff>1146312</xdr:colOff>
      <xdr:row>39</xdr:row>
      <xdr:rowOff>596348</xdr:rowOff>
    </xdr:from>
    <xdr:ext cx="715617" cy="259174"/>
    <xdr:sp macro="" textlink="">
      <xdr:nvSpPr>
        <xdr:cNvPr id="14" name="文字方塊 13">
          <a:extLst>
            <a:ext uri="{FF2B5EF4-FFF2-40B4-BE49-F238E27FC236}">
              <a16:creationId xmlns:a16="http://schemas.microsoft.com/office/drawing/2014/main" id="{EEA43891-3654-4225-A6B4-449F0E0E2ECE}"/>
            </a:ext>
          </a:extLst>
        </xdr:cNvPr>
        <xdr:cNvSpPr txBox="1"/>
      </xdr:nvSpPr>
      <xdr:spPr>
        <a:xfrm>
          <a:off x="8143460" y="14391861"/>
          <a:ext cx="715617" cy="2591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TW" altLang="en-US" sz="1000"/>
            <a:t>助理填寫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EED21-DCCA-4577-95CE-DB0F63AF6976}">
  <sheetPr codeName="工作表1">
    <tabColor rgb="FFFFFF00"/>
  </sheetPr>
  <dimension ref="A1:CO7"/>
  <sheetViews>
    <sheetView zoomScale="90" zoomScaleNormal="90" workbookViewId="0">
      <selection activeCell="A2" sqref="A2:CN2"/>
    </sheetView>
  </sheetViews>
  <sheetFormatPr defaultColWidth="4.5" defaultRowHeight="16.5"/>
  <cols>
    <col min="4" max="4" width="7.5" bestFit="1" customWidth="1"/>
    <col min="12" max="12" width="6.5" bestFit="1" customWidth="1"/>
    <col min="13" max="13" width="7.125" bestFit="1" customWidth="1"/>
    <col min="14" max="16" width="5.375" customWidth="1"/>
    <col min="22" max="22" width="11" customWidth="1"/>
    <col min="23" max="23" width="13.5" customWidth="1"/>
    <col min="26" max="27" width="8.25" bestFit="1" customWidth="1"/>
    <col min="28" max="28" width="7.5" bestFit="1" customWidth="1"/>
    <col min="29" max="29" width="9.125" bestFit="1" customWidth="1"/>
    <col min="30" max="30" width="7.625" bestFit="1" customWidth="1"/>
    <col min="37" max="37" width="5.625" customWidth="1"/>
    <col min="38" max="38" width="5.5" bestFit="1" customWidth="1"/>
    <col min="39" max="39" width="5.625" customWidth="1"/>
    <col min="51" max="58" width="4.5" style="45"/>
    <col min="62" max="62" width="8.25" bestFit="1" customWidth="1"/>
    <col min="64" max="64" width="5.5" bestFit="1" customWidth="1"/>
    <col min="65" max="65" width="4.25" bestFit="1" customWidth="1"/>
    <col min="67" max="67" width="3.75" bestFit="1" customWidth="1"/>
  </cols>
  <sheetData>
    <row r="1" spans="1:93" ht="117" customHeight="1" thickBot="1">
      <c r="A1" s="41" t="s">
        <v>55</v>
      </c>
      <c r="B1" s="41" t="s">
        <v>128</v>
      </c>
      <c r="C1" s="41" t="s">
        <v>121</v>
      </c>
      <c r="D1" s="41" t="s">
        <v>122</v>
      </c>
      <c r="E1" s="41" t="s">
        <v>56</v>
      </c>
      <c r="F1" s="41" t="s">
        <v>57</v>
      </c>
      <c r="G1" s="41" t="s">
        <v>58</v>
      </c>
      <c r="H1" s="41" t="s">
        <v>105</v>
      </c>
      <c r="I1" s="41" t="s">
        <v>59</v>
      </c>
      <c r="J1" s="41" t="s">
        <v>60</v>
      </c>
      <c r="K1" s="41" t="s">
        <v>61</v>
      </c>
      <c r="L1" s="41" t="s">
        <v>62</v>
      </c>
      <c r="M1" s="90" t="s">
        <v>63</v>
      </c>
      <c r="N1" s="90" t="s">
        <v>106</v>
      </c>
      <c r="O1" s="41" t="s">
        <v>64</v>
      </c>
      <c r="P1" s="90" t="s">
        <v>107</v>
      </c>
      <c r="Q1" s="41" t="s">
        <v>65</v>
      </c>
      <c r="R1" s="41" t="s">
        <v>66</v>
      </c>
      <c r="S1" s="41" t="s">
        <v>67</v>
      </c>
      <c r="T1" s="41" t="s">
        <v>68</v>
      </c>
      <c r="U1" s="41" t="s">
        <v>108</v>
      </c>
      <c r="V1" s="90" t="s">
        <v>109</v>
      </c>
      <c r="W1" s="90" t="s">
        <v>69</v>
      </c>
      <c r="X1" s="90" t="s">
        <v>70</v>
      </c>
      <c r="Y1" s="90" t="s">
        <v>71</v>
      </c>
      <c r="Z1" s="41" t="s">
        <v>72</v>
      </c>
      <c r="AA1" s="90" t="s">
        <v>73</v>
      </c>
      <c r="AB1" s="90" t="s">
        <v>110</v>
      </c>
      <c r="AC1" s="41" t="s">
        <v>111</v>
      </c>
      <c r="AD1" s="41" t="s">
        <v>74</v>
      </c>
      <c r="AE1" s="41" t="s">
        <v>75</v>
      </c>
      <c r="AF1" s="41" t="s">
        <v>76</v>
      </c>
      <c r="AG1" s="41" t="s">
        <v>112</v>
      </c>
      <c r="AH1" s="41" t="s">
        <v>113</v>
      </c>
      <c r="AI1" s="41" t="s">
        <v>114</v>
      </c>
      <c r="AJ1" s="41" t="s">
        <v>77</v>
      </c>
      <c r="AK1" s="90" t="s">
        <v>115</v>
      </c>
      <c r="AL1" s="90" t="s">
        <v>116</v>
      </c>
      <c r="AM1" s="90" t="s">
        <v>78</v>
      </c>
      <c r="AN1" s="41" t="s">
        <v>78</v>
      </c>
      <c r="AO1" s="41" t="s">
        <v>78</v>
      </c>
      <c r="AP1" s="41" t="s">
        <v>78</v>
      </c>
      <c r="AQ1" s="41" t="s">
        <v>78</v>
      </c>
      <c r="AR1" s="77" t="s">
        <v>133</v>
      </c>
      <c r="AS1" s="41" t="s">
        <v>129</v>
      </c>
      <c r="AT1" s="41" t="s">
        <v>130</v>
      </c>
      <c r="AU1" s="41" t="s">
        <v>131</v>
      </c>
      <c r="AV1" s="41" t="s">
        <v>132</v>
      </c>
      <c r="AW1" s="41" t="s">
        <v>79</v>
      </c>
      <c r="AX1" s="41" t="s">
        <v>80</v>
      </c>
      <c r="AY1" s="41" t="s">
        <v>81</v>
      </c>
      <c r="AZ1" s="41" t="s">
        <v>82</v>
      </c>
      <c r="BA1" s="41" t="s">
        <v>83</v>
      </c>
      <c r="BB1" s="41" t="s">
        <v>84</v>
      </c>
      <c r="BC1" s="41" t="s">
        <v>118</v>
      </c>
      <c r="BD1" s="41" t="s">
        <v>119</v>
      </c>
      <c r="BE1" s="41" t="s">
        <v>85</v>
      </c>
      <c r="BF1" s="41" t="s">
        <v>123</v>
      </c>
      <c r="BG1" s="41" t="s">
        <v>124</v>
      </c>
      <c r="BH1" s="41" t="s">
        <v>125</v>
      </c>
      <c r="BI1" s="41" t="s">
        <v>96</v>
      </c>
      <c r="BJ1" s="41" t="s">
        <v>117</v>
      </c>
      <c r="BK1" s="41"/>
      <c r="BL1" s="41"/>
      <c r="BM1" s="41"/>
      <c r="BN1" s="41"/>
      <c r="BO1" s="41"/>
      <c r="BP1" s="41"/>
      <c r="BQ1" s="55" t="s">
        <v>78</v>
      </c>
      <c r="BR1" s="55" t="s">
        <v>78</v>
      </c>
      <c r="BS1" s="41" t="s">
        <v>125</v>
      </c>
      <c r="BT1" s="41"/>
      <c r="BU1" s="41"/>
      <c r="BV1" s="41"/>
      <c r="BW1" s="41"/>
      <c r="BX1" s="41"/>
      <c r="BY1" s="41"/>
      <c r="BZ1" s="41"/>
      <c r="CA1" s="41"/>
      <c r="CB1" s="41"/>
      <c r="CC1" s="41"/>
      <c r="CD1" s="41"/>
      <c r="CE1" s="41"/>
      <c r="CF1" s="41"/>
      <c r="CG1" s="41"/>
      <c r="CH1" s="41"/>
      <c r="CI1" s="41"/>
      <c r="CJ1" s="41"/>
      <c r="CK1" s="41"/>
      <c r="CL1" s="41"/>
      <c r="CM1" s="41"/>
    </row>
    <row r="2" spans="1:93" s="54" customFormat="1" ht="117" customHeight="1" thickBot="1">
      <c r="A2" s="42" t="s">
        <v>150</v>
      </c>
      <c r="B2" s="41" t="s">
        <v>151</v>
      </c>
      <c r="C2" s="41" t="s">
        <v>152</v>
      </c>
      <c r="D2" s="41" t="s">
        <v>153</v>
      </c>
      <c r="E2" s="41" t="s">
        <v>154</v>
      </c>
      <c r="F2" s="41" t="s">
        <v>155</v>
      </c>
      <c r="G2" s="41" t="s">
        <v>156</v>
      </c>
      <c r="H2" s="41" t="s">
        <v>157</v>
      </c>
      <c r="I2" s="41" t="s">
        <v>158</v>
      </c>
      <c r="J2" s="41" t="s">
        <v>159</v>
      </c>
      <c r="K2" s="41" t="s">
        <v>160</v>
      </c>
      <c r="L2" s="42">
        <v>1480</v>
      </c>
      <c r="M2" s="42">
        <v>49.82</v>
      </c>
      <c r="N2" s="42">
        <v>23.46</v>
      </c>
      <c r="O2" s="42">
        <v>8.3460000000000001</v>
      </c>
      <c r="P2" s="42">
        <v>0</v>
      </c>
      <c r="Q2" s="42">
        <v>8</v>
      </c>
      <c r="R2" s="41" t="s">
        <v>161</v>
      </c>
      <c r="S2" s="41" t="s">
        <v>161</v>
      </c>
      <c r="T2" s="41" t="s">
        <v>161</v>
      </c>
      <c r="U2" s="41" t="s">
        <v>161</v>
      </c>
      <c r="V2" s="41" t="s">
        <v>162</v>
      </c>
      <c r="W2" s="41" t="s">
        <v>163</v>
      </c>
      <c r="X2" s="41" t="s">
        <v>148</v>
      </c>
      <c r="Y2" s="41" t="s">
        <v>164</v>
      </c>
      <c r="Z2" s="41" t="s">
        <v>165</v>
      </c>
      <c r="AA2" s="41" t="s">
        <v>166</v>
      </c>
      <c r="AB2" s="42">
        <v>7</v>
      </c>
      <c r="AC2" s="41" t="s">
        <v>167</v>
      </c>
      <c r="AD2" s="41" t="s">
        <v>168</v>
      </c>
      <c r="AE2" s="42">
        <v>1</v>
      </c>
      <c r="AF2" s="42">
        <v>3</v>
      </c>
      <c r="AG2" s="41"/>
      <c r="AH2" s="41" t="s">
        <v>169</v>
      </c>
      <c r="AI2" s="41" t="s">
        <v>170</v>
      </c>
      <c r="AJ2" s="41" t="s">
        <v>171</v>
      </c>
      <c r="AK2" s="42">
        <v>2792</v>
      </c>
      <c r="AL2" s="92" t="s">
        <v>172</v>
      </c>
      <c r="AM2" s="41"/>
      <c r="AN2" s="41" t="s">
        <v>173</v>
      </c>
      <c r="AO2" s="41"/>
      <c r="AP2" s="41"/>
      <c r="AQ2" s="41"/>
      <c r="AR2" s="41" t="s">
        <v>174</v>
      </c>
      <c r="AS2" s="41" t="s">
        <v>175</v>
      </c>
      <c r="AT2" s="41" t="s">
        <v>176</v>
      </c>
      <c r="AU2" s="41" t="s">
        <v>177</v>
      </c>
      <c r="AV2" s="41" t="s">
        <v>178</v>
      </c>
      <c r="AW2" s="41" t="s">
        <v>179</v>
      </c>
      <c r="AX2" s="41" t="s">
        <v>180</v>
      </c>
      <c r="AY2" s="41"/>
      <c r="AZ2" s="41"/>
      <c r="BA2" s="41" t="s">
        <v>181</v>
      </c>
      <c r="BB2" s="41" t="s">
        <v>182</v>
      </c>
      <c r="BC2" s="41"/>
      <c r="BD2" s="41"/>
      <c r="BE2" s="41" t="s">
        <v>183</v>
      </c>
      <c r="BF2" s="41" t="s">
        <v>147</v>
      </c>
      <c r="BG2" s="41" t="s">
        <v>147</v>
      </c>
      <c r="BH2" s="41" t="s">
        <v>147</v>
      </c>
      <c r="BI2" s="41" t="s">
        <v>147</v>
      </c>
      <c r="BJ2" s="41" t="s">
        <v>149</v>
      </c>
      <c r="BK2" s="41"/>
      <c r="BL2" s="41"/>
      <c r="BM2" s="41"/>
      <c r="BN2" s="41"/>
      <c r="BO2" s="41"/>
      <c r="BP2" s="41"/>
      <c r="BQ2" s="41"/>
      <c r="BR2" s="41"/>
      <c r="BS2" s="41"/>
      <c r="BT2" s="41"/>
      <c r="BU2" s="41"/>
      <c r="BV2" s="41"/>
      <c r="BW2" s="41"/>
      <c r="BX2" s="41"/>
      <c r="BY2" s="41"/>
      <c r="BZ2" s="41"/>
      <c r="CA2" s="41"/>
      <c r="CB2" s="41"/>
      <c r="CC2" s="41"/>
      <c r="CD2" s="41"/>
      <c r="CE2" s="41"/>
      <c r="CF2" s="41"/>
      <c r="CG2" s="41"/>
      <c r="CH2" s="41"/>
      <c r="CI2" s="41"/>
      <c r="CJ2" s="41"/>
      <c r="CK2" s="41"/>
      <c r="CL2" s="41"/>
      <c r="CM2" s="41"/>
      <c r="CN2" s="41"/>
      <c r="CO2" s="41"/>
    </row>
    <row r="3" spans="1:93" ht="57.6" customHeight="1">
      <c r="V3" s="43" t="s">
        <v>86</v>
      </c>
      <c r="Z3" s="43" t="s">
        <v>87</v>
      </c>
      <c r="AB3" s="43" t="s">
        <v>88</v>
      </c>
      <c r="AC3" s="43" t="s">
        <v>89</v>
      </c>
      <c r="AH3" s="44"/>
      <c r="AI3" s="44"/>
      <c r="AJ3" s="44"/>
      <c r="AK3" s="44"/>
      <c r="AL3" s="44"/>
      <c r="AM3" s="62"/>
      <c r="AN3" s="62"/>
      <c r="AO3" s="62"/>
      <c r="AP3" s="62"/>
      <c r="AQ3" s="44"/>
      <c r="AR3" s="44"/>
      <c r="AS3" s="44"/>
    </row>
    <row r="4" spans="1:93" ht="18" customHeight="1">
      <c r="V4" t="str">
        <f>MID(V2,1,3)</f>
        <v>107</v>
      </c>
      <c r="Z4" t="s">
        <v>90</v>
      </c>
      <c r="AB4" t="s">
        <v>91</v>
      </c>
      <c r="AC4" t="s">
        <v>92</v>
      </c>
      <c r="AR4" s="44"/>
      <c r="AS4" s="44"/>
    </row>
    <row r="5" spans="1:93" ht="24.6" customHeight="1">
      <c r="V5" s="46">
        <v>1</v>
      </c>
      <c r="Z5" s="46">
        <v>2</v>
      </c>
      <c r="AB5" s="46">
        <v>3</v>
      </c>
      <c r="AC5" s="46">
        <v>4</v>
      </c>
      <c r="AH5" s="44"/>
      <c r="AI5" s="44"/>
      <c r="AJ5" s="44"/>
      <c r="AK5" s="44"/>
      <c r="AL5" s="44"/>
      <c r="AM5" s="63"/>
      <c r="AN5" s="54"/>
      <c r="AO5" s="44"/>
      <c r="AP5" s="44"/>
      <c r="AQ5" s="44"/>
      <c r="AR5" s="44"/>
      <c r="AS5" s="44"/>
    </row>
    <row r="6" spans="1:93" ht="24.6" customHeight="1">
      <c r="AM6" s="64"/>
      <c r="AN6" s="64"/>
    </row>
    <row r="7" spans="1:93" ht="24.6" customHeight="1">
      <c r="AD7" s="47"/>
      <c r="AM7" s="64"/>
      <c r="AN7" s="64"/>
    </row>
  </sheetData>
  <phoneticPr fontId="7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62FC4-A54F-4A65-8E7C-3499EA9930F0}">
  <sheetPr codeName="工作表2">
    <tabColor rgb="FFFF0000"/>
    <pageSetUpPr fitToPage="1"/>
  </sheetPr>
  <dimension ref="A1:AQ53"/>
  <sheetViews>
    <sheetView tabSelected="1" view="pageBreakPreview" zoomScale="55" zoomScaleNormal="100" zoomScaleSheetLayoutView="55" zoomScalePageLayoutView="85" workbookViewId="0">
      <selection activeCell="F25" sqref="F25:M25"/>
    </sheetView>
  </sheetViews>
  <sheetFormatPr defaultColWidth="8.875" defaultRowHeight="18.75"/>
  <cols>
    <col min="1" max="1" width="4.875" style="1" customWidth="1"/>
    <col min="2" max="5" width="4.625" style="1" customWidth="1"/>
    <col min="6" max="6" width="15.5" style="1" customWidth="1"/>
    <col min="7" max="8" width="1.375" style="1" customWidth="1"/>
    <col min="9" max="12" width="4.625" style="1" customWidth="1"/>
    <col min="13" max="13" width="15.5" style="1" customWidth="1"/>
    <col min="14" max="14" width="4.5" style="1" customWidth="1"/>
    <col min="15" max="16" width="6.875" style="1" customWidth="1"/>
    <col min="17" max="17" width="8" style="1" customWidth="1"/>
    <col min="18" max="18" width="27.125" style="1" customWidth="1"/>
    <col min="19" max="19" width="19.75" style="1" bestFit="1" customWidth="1"/>
    <col min="20" max="30" width="8.875" style="1"/>
    <col min="31" max="31" width="7.125" style="1" customWidth="1"/>
    <col min="32" max="32" width="9.25" style="1" customWidth="1"/>
    <col min="33" max="16384" width="8.875" style="1"/>
  </cols>
  <sheetData>
    <row r="1" spans="1:32" ht="15.6" customHeight="1">
      <c r="G1" s="94" t="s">
        <v>0</v>
      </c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144" t="str">
        <f>S40</f>
        <v>案名:南區水交社優質輕屋齡三房平車    標的物:台南市南區水交社路26號2樓</v>
      </c>
      <c r="T1" s="144"/>
      <c r="U1" s="144"/>
      <c r="V1" s="144"/>
      <c r="W1" s="144"/>
      <c r="X1" s="144"/>
      <c r="Y1" s="144"/>
      <c r="Z1" s="144"/>
      <c r="AA1" s="144"/>
      <c r="AB1" s="144"/>
      <c r="AC1" s="144"/>
      <c r="AD1" s="144"/>
      <c r="AE1" s="144"/>
      <c r="AF1" s="144"/>
    </row>
    <row r="2" spans="1:32" ht="15.6" customHeight="1">
      <c r="F2" s="2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144"/>
      <c r="T2" s="144"/>
      <c r="U2" s="144"/>
      <c r="V2" s="144"/>
      <c r="W2" s="144"/>
      <c r="X2" s="144"/>
      <c r="Y2" s="144"/>
      <c r="Z2" s="144"/>
      <c r="AA2" s="144"/>
      <c r="AB2" s="144"/>
      <c r="AC2" s="144"/>
      <c r="AD2" s="144"/>
      <c r="AE2" s="144"/>
      <c r="AF2" s="144"/>
    </row>
    <row r="3" spans="1:32" ht="24.6" customHeight="1">
      <c r="A3" s="95" t="s">
        <v>1</v>
      </c>
      <c r="B3" s="96"/>
      <c r="C3" s="96"/>
      <c r="D3" s="96"/>
      <c r="E3" s="96"/>
      <c r="F3" s="96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145" t="s">
        <v>120</v>
      </c>
      <c r="T3" s="145"/>
      <c r="U3" s="145"/>
      <c r="V3" s="145"/>
      <c r="W3" s="145"/>
      <c r="X3" s="145"/>
      <c r="Y3" s="145"/>
      <c r="Z3" s="145"/>
      <c r="AA3" s="145"/>
      <c r="AB3" s="145"/>
      <c r="AC3" s="145"/>
      <c r="AD3" s="145"/>
      <c r="AE3" s="145"/>
      <c r="AF3" s="145"/>
    </row>
    <row r="4" spans="1:32" ht="18" customHeight="1">
      <c r="A4" s="97" t="s">
        <v>2</v>
      </c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145"/>
      <c r="T4" s="145"/>
      <c r="U4" s="145"/>
      <c r="V4" s="145"/>
      <c r="W4" s="145"/>
      <c r="X4" s="145"/>
      <c r="Y4" s="145"/>
      <c r="Z4" s="145"/>
      <c r="AA4" s="145"/>
      <c r="AB4" s="145"/>
      <c r="AC4" s="145"/>
      <c r="AD4" s="145"/>
      <c r="AE4" s="145"/>
      <c r="AF4" s="145"/>
    </row>
    <row r="5" spans="1:32" ht="6" customHeight="1">
      <c r="S5" s="145"/>
      <c r="T5" s="145"/>
      <c r="U5" s="145"/>
      <c r="V5" s="145"/>
      <c r="W5" s="145"/>
      <c r="X5" s="145"/>
      <c r="Y5" s="145"/>
      <c r="Z5" s="145"/>
      <c r="AA5" s="145"/>
      <c r="AB5" s="145"/>
      <c r="AC5" s="145"/>
      <c r="AD5" s="145"/>
      <c r="AE5" s="145"/>
      <c r="AF5" s="145"/>
    </row>
    <row r="6" spans="1:32" ht="58.15" customHeight="1">
      <c r="A6" s="4" t="s">
        <v>3</v>
      </c>
      <c r="B6" s="98" t="str">
        <f>回應!G2</f>
        <v>南區水交社優質輕屋齡三房平車</v>
      </c>
      <c r="C6" s="98"/>
      <c r="D6" s="98"/>
      <c r="E6" s="98"/>
      <c r="F6" s="98"/>
      <c r="G6" s="98"/>
      <c r="H6" s="98"/>
      <c r="I6" s="98"/>
      <c r="J6" s="98"/>
      <c r="K6" s="98"/>
      <c r="L6" s="98"/>
      <c r="M6" s="99"/>
      <c r="N6" s="4" t="s">
        <v>4</v>
      </c>
      <c r="O6" s="100" t="str">
        <f>回應!H2</f>
        <v>台南市南區水交社路26號2樓</v>
      </c>
      <c r="P6" s="100"/>
      <c r="Q6" s="100"/>
      <c r="R6" s="101"/>
      <c r="T6" s="81"/>
      <c r="U6" s="81"/>
      <c r="V6" s="81"/>
      <c r="W6" s="81"/>
      <c r="X6" s="81"/>
      <c r="Y6" s="81"/>
      <c r="Z6" s="81"/>
      <c r="AA6" s="81"/>
      <c r="AB6" s="81"/>
      <c r="AC6" s="81"/>
      <c r="AD6" s="81"/>
      <c r="AE6" s="81"/>
      <c r="AF6" s="81"/>
    </row>
    <row r="7" spans="1:32" s="5" customFormat="1" ht="5.45" customHeight="1">
      <c r="D7" s="6"/>
      <c r="K7" s="93"/>
      <c r="L7" s="93"/>
      <c r="M7" s="93"/>
      <c r="N7" s="7"/>
      <c r="O7" s="7"/>
      <c r="P7" s="7"/>
      <c r="Q7" s="7"/>
      <c r="R7" s="7"/>
    </row>
    <row r="8" spans="1:32" ht="6" customHeight="1">
      <c r="N8" s="7"/>
      <c r="O8" s="7"/>
      <c r="P8" s="7"/>
      <c r="Q8" s="8"/>
      <c r="R8" s="8"/>
    </row>
    <row r="9" spans="1:32" ht="18" customHeight="1">
      <c r="A9" s="102" t="s">
        <v>5</v>
      </c>
      <c r="B9" s="103" t="s">
        <v>6</v>
      </c>
      <c r="C9" s="103"/>
      <c r="D9" s="103"/>
      <c r="E9" s="103"/>
      <c r="F9" s="103"/>
      <c r="G9" s="104">
        <f>回應!L2</f>
        <v>1480</v>
      </c>
      <c r="H9" s="104"/>
      <c r="I9" s="104"/>
      <c r="J9" s="104"/>
      <c r="K9" s="104"/>
      <c r="L9" s="104"/>
      <c r="M9" s="105" t="s">
        <v>7</v>
      </c>
      <c r="N9" s="106"/>
      <c r="R9" s="9"/>
    </row>
    <row r="10" spans="1:32" ht="18" customHeight="1">
      <c r="A10" s="102"/>
      <c r="B10" s="103"/>
      <c r="C10" s="103"/>
      <c r="D10" s="103"/>
      <c r="E10" s="103"/>
      <c r="F10" s="103"/>
      <c r="G10" s="104"/>
      <c r="H10" s="104"/>
      <c r="I10" s="104"/>
      <c r="J10" s="104"/>
      <c r="K10" s="104"/>
      <c r="L10" s="104"/>
      <c r="M10" s="105"/>
      <c r="N10" s="106"/>
      <c r="O10" s="10"/>
      <c r="P10" s="10"/>
      <c r="Q10" s="9"/>
      <c r="R10" s="9"/>
    </row>
    <row r="11" spans="1:32" ht="9.6" customHeight="1">
      <c r="A11" s="102"/>
      <c r="B11" s="103"/>
      <c r="C11" s="103"/>
      <c r="D11" s="103"/>
      <c r="E11" s="103"/>
      <c r="F11" s="103"/>
      <c r="G11" s="104"/>
      <c r="H11" s="104"/>
      <c r="I11" s="104"/>
      <c r="J11" s="104"/>
      <c r="K11" s="104"/>
      <c r="L11" s="104"/>
      <c r="M11" s="105"/>
      <c r="N11" s="106"/>
      <c r="O11" s="10"/>
      <c r="P11" s="10"/>
      <c r="Q11" s="9"/>
      <c r="R11" s="9"/>
    </row>
    <row r="12" spans="1:32" ht="15.6" customHeight="1">
      <c r="L12" s="11"/>
    </row>
    <row r="13" spans="1:32" ht="40.9" customHeight="1">
      <c r="A13" s="102" t="s">
        <v>8</v>
      </c>
      <c r="B13" s="118" t="s">
        <v>9</v>
      </c>
      <c r="C13" s="118"/>
      <c r="D13" s="118"/>
      <c r="E13" s="118"/>
      <c r="F13" s="82">
        <f>回應!M2</f>
        <v>49.82</v>
      </c>
      <c r="G13" s="13"/>
      <c r="H13" s="13" t="s">
        <v>10</v>
      </c>
      <c r="I13" s="107" t="s">
        <v>11</v>
      </c>
      <c r="J13" s="107"/>
      <c r="K13" s="107"/>
      <c r="L13" s="107"/>
      <c r="M13" s="83">
        <f>回應!O2</f>
        <v>8.3460000000000001</v>
      </c>
      <c r="N13" s="119" t="s">
        <v>12</v>
      </c>
      <c r="O13" s="120"/>
      <c r="P13" s="120"/>
      <c r="Q13" s="109" t="str">
        <f>回應!D2</f>
        <v>EG0522906</v>
      </c>
      <c r="R13" s="109"/>
      <c r="T13" s="65"/>
      <c r="U13" s="11"/>
      <c r="Z13" s="70"/>
      <c r="AA13" s="70"/>
      <c r="AB13" s="70"/>
      <c r="AC13" s="70"/>
    </row>
    <row r="14" spans="1:32" ht="40.9" customHeight="1">
      <c r="A14" s="102"/>
      <c r="B14" s="107" t="s">
        <v>13</v>
      </c>
      <c r="C14" s="107"/>
      <c r="D14" s="107"/>
      <c r="E14" s="107"/>
      <c r="F14" s="83">
        <f>回應!N2</f>
        <v>23.46</v>
      </c>
      <c r="G14" s="13"/>
      <c r="H14" s="13" t="s">
        <v>10</v>
      </c>
      <c r="I14" s="110"/>
      <c r="J14" s="110"/>
      <c r="K14" s="110"/>
      <c r="L14" s="110"/>
      <c r="M14" s="15"/>
      <c r="N14" s="119"/>
      <c r="O14" s="120"/>
      <c r="P14" s="120"/>
      <c r="Q14" s="109"/>
      <c r="R14" s="109"/>
      <c r="Z14" s="70"/>
      <c r="AA14" s="70"/>
      <c r="AB14" s="70"/>
      <c r="AC14" s="70"/>
    </row>
    <row r="15" spans="1:32" ht="6" customHeight="1" thickBot="1">
      <c r="N15" s="16"/>
      <c r="O15" s="17"/>
      <c r="P15" s="17"/>
      <c r="Q15" s="17"/>
      <c r="R15" s="17"/>
    </row>
    <row r="16" spans="1:32" ht="37.9" customHeight="1">
      <c r="A16" s="111" t="s">
        <v>14</v>
      </c>
      <c r="B16" s="113">
        <f>回應!P2</f>
        <v>0</v>
      </c>
      <c r="C16" s="113"/>
      <c r="D16" s="113"/>
      <c r="E16" s="113"/>
      <c r="F16" s="113"/>
      <c r="G16" s="113"/>
      <c r="H16" s="113"/>
      <c r="I16" s="113"/>
      <c r="J16" s="113"/>
      <c r="K16" s="113"/>
      <c r="L16" s="113"/>
      <c r="M16" s="113"/>
      <c r="N16" s="115" t="s">
        <v>15</v>
      </c>
      <c r="O16" s="116"/>
      <c r="P16" s="116"/>
      <c r="Q16" s="117" t="str">
        <f>回應!J2</f>
        <v>管理室</v>
      </c>
      <c r="R16" s="117"/>
      <c r="Z16" s="49"/>
      <c r="AA16" s="49"/>
      <c r="AB16" s="49"/>
      <c r="AC16" s="49"/>
      <c r="AD16" s="49"/>
      <c r="AE16" s="49"/>
      <c r="AF16" s="49"/>
    </row>
    <row r="17" spans="1:43" ht="37.9" customHeight="1" thickBot="1">
      <c r="A17" s="112"/>
      <c r="B17" s="114"/>
      <c r="C17" s="114"/>
      <c r="D17" s="114"/>
      <c r="E17" s="114"/>
      <c r="F17" s="114"/>
      <c r="G17" s="114"/>
      <c r="H17" s="114"/>
      <c r="I17" s="114"/>
      <c r="J17" s="114"/>
      <c r="K17" s="114"/>
      <c r="L17" s="114"/>
      <c r="M17" s="114"/>
      <c r="N17" s="115" t="s">
        <v>16</v>
      </c>
      <c r="O17" s="116"/>
      <c r="P17" s="116"/>
      <c r="Q17" s="109" t="str">
        <f>回應!I2</f>
        <v>空屋</v>
      </c>
      <c r="R17" s="109"/>
    </row>
    <row r="18" spans="1:43" ht="7.9" customHeight="1">
      <c r="N18" s="16"/>
      <c r="O18" s="17"/>
      <c r="P18" s="17"/>
      <c r="Q18" s="17"/>
      <c r="R18" s="17"/>
    </row>
    <row r="19" spans="1:43" ht="52.15" customHeight="1">
      <c r="A19" s="102" t="s">
        <v>17</v>
      </c>
      <c r="B19" s="107" t="s">
        <v>134</v>
      </c>
      <c r="C19" s="107"/>
      <c r="D19" s="107"/>
      <c r="E19" s="107"/>
      <c r="F19" s="121" t="str">
        <f>回應!AL2</f>
        <v>有車位+公設內含+固定車位</v>
      </c>
      <c r="G19" s="121"/>
      <c r="H19" s="121"/>
      <c r="I19" s="121"/>
      <c r="J19" s="121"/>
      <c r="K19" s="121"/>
      <c r="L19" s="121"/>
      <c r="M19" s="122"/>
      <c r="N19" s="123" t="s">
        <v>19</v>
      </c>
      <c r="O19" s="124"/>
      <c r="P19" s="125" t="str">
        <f>回應!AW2</f>
        <v>至開實驗國小</v>
      </c>
      <c r="Q19" s="125"/>
      <c r="R19" s="125"/>
    </row>
    <row r="20" spans="1:43" ht="52.15" customHeight="1">
      <c r="A20" s="102"/>
      <c r="B20" s="107" t="s">
        <v>18</v>
      </c>
      <c r="C20" s="107"/>
      <c r="D20" s="107"/>
      <c r="E20" s="107"/>
      <c r="F20" s="18" t="str">
        <f>回應!AM2&amp;回應!AN2&amp;回應!AO2&amp;回應!AP2&amp;回應!AQ2</f>
        <v>坡道/平面</v>
      </c>
      <c r="G20" s="19"/>
      <c r="H20" s="13" t="s">
        <v>10</v>
      </c>
      <c r="I20" s="107" t="s">
        <v>20</v>
      </c>
      <c r="J20" s="107"/>
      <c r="K20" s="107"/>
      <c r="L20" s="107"/>
      <c r="M20" s="20" t="str">
        <f>回應!AR2</f>
        <v>B3-85號</v>
      </c>
      <c r="N20" s="123" t="s">
        <v>21</v>
      </c>
      <c r="O20" s="124"/>
      <c r="P20" s="125" t="str">
        <f>回應!AX2</f>
        <v>大成國中</v>
      </c>
      <c r="Q20" s="125"/>
      <c r="R20" s="125"/>
      <c r="Z20" s="72"/>
      <c r="AA20" s="72"/>
      <c r="AB20" s="72"/>
    </row>
    <row r="21" spans="1:43" ht="7.9" customHeight="1">
      <c r="N21" s="21"/>
    </row>
    <row r="22" spans="1:43" ht="52.15" customHeight="1">
      <c r="A22" s="102" t="s">
        <v>22</v>
      </c>
      <c r="B22" s="107" t="s">
        <v>23</v>
      </c>
      <c r="C22" s="107"/>
      <c r="D22" s="107"/>
      <c r="E22" s="107"/>
      <c r="F22" s="108" t="str">
        <f>MID(回應!K2,1,2)</f>
        <v>華厦</v>
      </c>
      <c r="G22" s="108"/>
      <c r="H22" s="22" t="s">
        <v>10</v>
      </c>
      <c r="I22" s="107" t="s">
        <v>24</v>
      </c>
      <c r="J22" s="107"/>
      <c r="K22" s="107"/>
      <c r="L22" s="107"/>
      <c r="M22" s="23" t="str">
        <f>回應!AD2</f>
        <v>世界好美麗</v>
      </c>
      <c r="N22" s="123" t="s">
        <v>25</v>
      </c>
      <c r="O22" s="124"/>
      <c r="P22" s="125">
        <f>回應!AY2</f>
        <v>0</v>
      </c>
      <c r="Q22" s="125"/>
      <c r="R22" s="125"/>
    </row>
    <row r="23" spans="1:43" ht="52.15" customHeight="1">
      <c r="A23" s="102"/>
      <c r="B23" s="107" t="s">
        <v>26</v>
      </c>
      <c r="C23" s="107"/>
      <c r="D23" s="107"/>
      <c r="E23" s="107"/>
      <c r="F23" s="53" t="str">
        <f>"共"&amp;回應!AF2&amp;"戶"</f>
        <v>共3戶</v>
      </c>
      <c r="G23" s="22"/>
      <c r="H23" s="22" t="s">
        <v>10</v>
      </c>
      <c r="I23" s="107" t="s">
        <v>27</v>
      </c>
      <c r="J23" s="107"/>
      <c r="K23" s="107"/>
      <c r="L23" s="107"/>
      <c r="M23" s="78" t="str">
        <f>回應!AA2&amp;"   "&amp;"共"&amp;回應!AE2&amp;"部"</f>
        <v>有電梯   共1部</v>
      </c>
      <c r="N23" s="123" t="s">
        <v>28</v>
      </c>
      <c r="O23" s="124"/>
      <c r="P23" s="125">
        <f>回應!AZ2</f>
        <v>0</v>
      </c>
      <c r="Q23" s="125"/>
      <c r="R23" s="125"/>
      <c r="Y23" s="50"/>
    </row>
    <row r="24" spans="1:43" ht="52.15" customHeight="1">
      <c r="A24" s="102"/>
      <c r="B24" s="126" t="s">
        <v>94</v>
      </c>
      <c r="C24" s="107"/>
      <c r="D24" s="107"/>
      <c r="E24" s="107"/>
      <c r="F24" s="132" t="str">
        <f>回應!AJ2&amp;"    "&amp;"$"&amp;回應!AK2</f>
        <v>管理員    $2792</v>
      </c>
      <c r="G24" s="132"/>
      <c r="H24" s="9" t="s">
        <v>10</v>
      </c>
      <c r="I24" s="126" t="s">
        <v>95</v>
      </c>
      <c r="J24" s="107"/>
      <c r="K24" s="107"/>
      <c r="L24" s="107"/>
      <c r="M24" s="51" t="str">
        <f>回應!T2</f>
        <v>.</v>
      </c>
      <c r="N24" s="123" t="s">
        <v>29</v>
      </c>
      <c r="O24" s="124"/>
      <c r="P24" s="125" t="str">
        <f>回應!BA2</f>
        <v>大成黃昏市場、全聯</v>
      </c>
      <c r="Q24" s="125"/>
      <c r="R24" s="125"/>
      <c r="Z24" s="71"/>
      <c r="AA24" s="71"/>
      <c r="AB24" s="71"/>
      <c r="AC24" s="71"/>
      <c r="AQ24"/>
    </row>
    <row r="25" spans="1:43" ht="52.15" customHeight="1" thickBot="1">
      <c r="A25" s="102"/>
      <c r="B25" s="107" t="s">
        <v>93</v>
      </c>
      <c r="C25" s="107"/>
      <c r="D25" s="107"/>
      <c r="E25" s="107"/>
      <c r="F25" s="128" t="str">
        <f>回應!W2&amp;回應!X2&amp;回應!Y2&amp;回應!Z2</f>
        <v>3房2廳2衛浴3陽台</v>
      </c>
      <c r="G25" s="128"/>
      <c r="H25" s="128"/>
      <c r="I25" s="128"/>
      <c r="J25" s="128"/>
      <c r="K25" s="128"/>
      <c r="L25" s="128"/>
      <c r="M25" s="128"/>
      <c r="N25" s="129" t="s">
        <v>30</v>
      </c>
      <c r="O25" s="130"/>
      <c r="P25" s="131" t="str">
        <f>回應!BB2</f>
        <v>水交社公園</v>
      </c>
      <c r="Q25" s="131"/>
      <c r="R25" s="131"/>
    </row>
    <row r="26" spans="1:43" ht="34.9" customHeight="1" thickTop="1">
      <c r="A26" s="102"/>
      <c r="B26" s="107" t="s">
        <v>135</v>
      </c>
      <c r="C26" s="107"/>
      <c r="D26" s="107"/>
      <c r="E26" s="107"/>
      <c r="F26" s="127" t="str">
        <f>回應!AC2</f>
        <v>在2樓</v>
      </c>
      <c r="G26" s="127"/>
      <c r="H26" s="24" t="s">
        <v>10</v>
      </c>
      <c r="I26" s="107" t="s">
        <v>32</v>
      </c>
      <c r="J26" s="107"/>
      <c r="K26" s="107"/>
      <c r="L26" s="107"/>
      <c r="M26" s="48">
        <f>回應!AB2</f>
        <v>7</v>
      </c>
      <c r="N26" s="119" t="s">
        <v>33</v>
      </c>
      <c r="O26" s="120"/>
      <c r="P26" s="120"/>
      <c r="Q26" s="109">
        <f>回應!BD2</f>
        <v>0</v>
      </c>
      <c r="R26" s="109"/>
      <c r="AC26"/>
    </row>
    <row r="27" spans="1:43" ht="34.9" customHeight="1">
      <c r="A27" s="102"/>
      <c r="B27" s="133" t="s">
        <v>34</v>
      </c>
      <c r="C27" s="133"/>
      <c r="D27" s="133"/>
      <c r="E27" s="133"/>
      <c r="F27" s="25" t="str">
        <f>回應!V2</f>
        <v>107.11.14</v>
      </c>
      <c r="G27" s="26"/>
      <c r="H27" s="1" t="s">
        <v>10</v>
      </c>
      <c r="I27" s="107" t="s">
        <v>35</v>
      </c>
      <c r="J27" s="107"/>
      <c r="K27" s="107"/>
      <c r="L27" s="107"/>
      <c r="M27" s="27">
        <f>115-回應!V4</f>
        <v>8</v>
      </c>
      <c r="N27" s="119" t="s">
        <v>36</v>
      </c>
      <c r="O27" s="120"/>
      <c r="P27" s="120"/>
      <c r="Q27" s="109" t="str">
        <f>回應!BE2</f>
        <v>『已』傳 " 私Line給"助理</v>
      </c>
      <c r="R27" s="109"/>
    </row>
    <row r="28" spans="1:43" ht="34.9" customHeight="1">
      <c r="A28" s="102"/>
      <c r="B28" s="107" t="s">
        <v>37</v>
      </c>
      <c r="C28" s="107"/>
      <c r="D28" s="107"/>
      <c r="E28" s="107"/>
      <c r="F28" s="134" t="str">
        <f>回應!AG1&amp;回應!AG2</f>
        <v>朝向 [土地朝]</v>
      </c>
      <c r="G28" s="134"/>
      <c r="H28" s="28"/>
      <c r="I28" s="134" t="str">
        <f>回應!AH1&amp;回應!AH2</f>
        <v>朝向 [房屋朝]北</v>
      </c>
      <c r="J28" s="134"/>
      <c r="K28" s="134"/>
      <c r="L28" s="134"/>
      <c r="M28" s="29" t="str">
        <f>回應!AI1&amp;回應!AI2</f>
        <v>朝向 [大門朝]南</v>
      </c>
      <c r="N28" s="119" t="s">
        <v>38</v>
      </c>
      <c r="O28" s="120"/>
      <c r="P28" s="120"/>
      <c r="Q28" s="109" t="str">
        <f>回應!BF2</f>
        <v>已完成送出</v>
      </c>
      <c r="R28" s="109"/>
      <c r="AA28" s="73"/>
      <c r="AB28" s="73"/>
      <c r="AC28" s="73"/>
      <c r="AD28" s="73"/>
      <c r="AE28" s="73"/>
      <c r="AF28" s="73"/>
    </row>
    <row r="29" spans="1:43" ht="7.9" customHeight="1">
      <c r="N29" s="21"/>
      <c r="AA29" s="67"/>
      <c r="AB29" s="67"/>
      <c r="AC29" s="67"/>
      <c r="AD29" s="67"/>
      <c r="AE29" s="67"/>
      <c r="AF29" s="67"/>
    </row>
    <row r="30" spans="1:43" ht="34.9" customHeight="1">
      <c r="A30" s="102" t="s">
        <v>39</v>
      </c>
      <c r="B30" s="107" t="s">
        <v>40</v>
      </c>
      <c r="C30" s="107"/>
      <c r="D30" s="107"/>
      <c r="E30" s="107"/>
      <c r="F30" s="135">
        <f>回應!Q2</f>
        <v>8</v>
      </c>
      <c r="G30" s="135"/>
      <c r="H30" s="1" t="s">
        <v>10</v>
      </c>
      <c r="I30" s="107" t="s">
        <v>41</v>
      </c>
      <c r="J30" s="107"/>
      <c r="K30" s="107"/>
      <c r="L30" s="107"/>
      <c r="M30" s="30" t="str">
        <f>回應!U2</f>
        <v>.</v>
      </c>
      <c r="N30" s="119" t="s">
        <v>42</v>
      </c>
      <c r="O30" s="120"/>
      <c r="P30" s="120"/>
      <c r="Q30" s="109" t="str">
        <f>回應!BI2</f>
        <v>已完成送出</v>
      </c>
      <c r="R30" s="109"/>
      <c r="AA30" s="67"/>
      <c r="AB30" s="67"/>
      <c r="AC30" s="67"/>
      <c r="AD30" s="67"/>
      <c r="AE30" s="67"/>
      <c r="AF30" s="67"/>
    </row>
    <row r="31" spans="1:43" ht="34.9" customHeight="1">
      <c r="A31" s="102"/>
      <c r="B31" s="107" t="s">
        <v>43</v>
      </c>
      <c r="C31" s="107"/>
      <c r="D31" s="107"/>
      <c r="E31" s="107"/>
      <c r="F31" s="135" t="str">
        <f>回應!R2</f>
        <v>.</v>
      </c>
      <c r="G31" s="135"/>
      <c r="H31" s="1" t="s">
        <v>10</v>
      </c>
      <c r="I31" s="107" t="s">
        <v>44</v>
      </c>
      <c r="J31" s="107"/>
      <c r="K31" s="107"/>
      <c r="L31" s="107"/>
      <c r="M31" s="66" t="str">
        <f>回應!S2</f>
        <v>.</v>
      </c>
      <c r="N31" s="119" t="s">
        <v>127</v>
      </c>
      <c r="O31" s="120"/>
      <c r="P31" s="120"/>
      <c r="Q31" s="109" t="str">
        <f>回應!BG2</f>
        <v>已完成送出</v>
      </c>
      <c r="R31" s="109"/>
      <c r="AA31" s="68"/>
      <c r="AB31" s="68"/>
      <c r="AC31" s="68"/>
      <c r="AD31" s="68"/>
      <c r="AE31" s="68"/>
      <c r="AF31" s="68"/>
    </row>
    <row r="32" spans="1:43" ht="7.9" customHeight="1">
      <c r="N32" s="21"/>
      <c r="AA32" s="67"/>
      <c r="AB32" s="67"/>
      <c r="AC32" s="67"/>
      <c r="AD32" s="67"/>
      <c r="AE32" s="67"/>
      <c r="AF32" s="67"/>
      <c r="AI32"/>
    </row>
    <row r="33" spans="1:32" ht="34.9" customHeight="1" thickBot="1">
      <c r="A33" s="102" t="s">
        <v>46</v>
      </c>
      <c r="B33" s="32" t="s">
        <v>47</v>
      </c>
      <c r="C33" s="139" t="str">
        <f>回應!AS2</f>
        <v>一層3戶，24小時管理，公設完善齊全，有健身房、兒戲室、閱讀室、垃圾集中室</v>
      </c>
      <c r="D33" s="139"/>
      <c r="E33" s="139"/>
      <c r="F33" s="139"/>
      <c r="G33" s="139"/>
      <c r="H33" s="139"/>
      <c r="I33" s="139"/>
      <c r="J33" s="139"/>
      <c r="K33" s="139"/>
      <c r="L33" s="139"/>
      <c r="M33" s="139"/>
      <c r="N33" s="119" t="s">
        <v>126</v>
      </c>
      <c r="O33" s="120"/>
      <c r="P33" s="120"/>
      <c r="Q33" s="109" t="str">
        <f>回應!BH2</f>
        <v>已完成送出</v>
      </c>
      <c r="R33" s="109"/>
      <c r="AA33" s="67"/>
      <c r="AB33" s="67"/>
      <c r="AC33" s="68"/>
      <c r="AD33" s="74"/>
      <c r="AE33" s="74"/>
      <c r="AF33" s="74"/>
    </row>
    <row r="34" spans="1:32" ht="35.450000000000003" customHeight="1">
      <c r="A34" s="102"/>
      <c r="B34" s="32" t="s">
        <v>49</v>
      </c>
      <c r="C34" s="142" t="str">
        <f>回應!AT2</f>
        <v>房間皆開窗，前後陽台採光通風良好，客廳外綠蔭好景</v>
      </c>
      <c r="D34" s="142"/>
      <c r="E34" s="142"/>
      <c r="F34" s="142"/>
      <c r="G34" s="142"/>
      <c r="H34" s="142"/>
      <c r="I34" s="142"/>
      <c r="J34" s="142"/>
      <c r="K34" s="142"/>
      <c r="L34" s="142"/>
      <c r="M34" s="142"/>
      <c r="N34" s="140" t="s">
        <v>48</v>
      </c>
      <c r="O34" s="141"/>
      <c r="P34" s="141"/>
      <c r="Q34" s="141"/>
      <c r="R34" s="79" t="str">
        <f>回應!BJ2</f>
        <v>無</v>
      </c>
      <c r="AA34" s="73"/>
      <c r="AB34" s="73"/>
      <c r="AC34" s="73"/>
      <c r="AD34" s="73"/>
      <c r="AE34" s="73"/>
      <c r="AF34" s="73"/>
    </row>
    <row r="35" spans="1:32" ht="35.450000000000003" customHeight="1">
      <c r="A35" s="102"/>
      <c r="B35" s="32" t="s">
        <v>50</v>
      </c>
      <c r="C35" s="142" t="str">
        <f>回應!AU2</f>
        <v>附近：水交社文化園區、體育公園、新光山越生活圈，生活機能優</v>
      </c>
      <c r="D35" s="142"/>
      <c r="E35" s="142"/>
      <c r="F35" s="142"/>
      <c r="G35" s="142"/>
      <c r="H35" s="142"/>
      <c r="I35" s="142"/>
      <c r="J35" s="142"/>
      <c r="K35" s="142"/>
      <c r="L35" s="142"/>
      <c r="M35" s="142"/>
      <c r="N35" s="153">
        <f>回應!BC2</f>
        <v>0</v>
      </c>
      <c r="O35" s="154"/>
      <c r="P35" s="154"/>
      <c r="Q35" s="154"/>
      <c r="R35" s="155"/>
      <c r="AA35" s="68"/>
      <c r="AB35" s="68"/>
      <c r="AC35" s="68"/>
      <c r="AD35" s="68"/>
      <c r="AE35" s="68"/>
      <c r="AF35" s="68"/>
    </row>
    <row r="36" spans="1:32" ht="35.450000000000003" customHeight="1">
      <c r="A36" s="102"/>
      <c r="B36" s="32" t="s">
        <v>51</v>
      </c>
      <c r="C36" s="142" t="str">
        <f>回應!AV2</f>
        <v>近86快速道路，南來北往，交通便利</v>
      </c>
      <c r="D36" s="142"/>
      <c r="E36" s="142"/>
      <c r="F36" s="142"/>
      <c r="G36" s="142"/>
      <c r="H36" s="142"/>
      <c r="I36" s="142"/>
      <c r="J36" s="142"/>
      <c r="K36" s="142"/>
      <c r="L36" s="142"/>
      <c r="M36" s="142"/>
      <c r="N36" s="153"/>
      <c r="O36" s="154"/>
      <c r="P36" s="154"/>
      <c r="Q36" s="154"/>
      <c r="R36" s="155"/>
      <c r="AA36"/>
      <c r="AB36" s="67"/>
      <c r="AC36" s="68"/>
      <c r="AD36" s="156"/>
      <c r="AE36" s="156"/>
      <c r="AF36" s="156"/>
    </row>
    <row r="37" spans="1:32" ht="4.9000000000000004" customHeight="1" thickBot="1">
      <c r="A37" s="34"/>
      <c r="B37" s="34"/>
      <c r="C37" s="34"/>
      <c r="D37" s="34"/>
      <c r="E37" s="34"/>
      <c r="F37" s="34"/>
      <c r="G37" s="34"/>
      <c r="H37" s="34"/>
      <c r="I37" s="34"/>
      <c r="J37" s="35"/>
      <c r="K37" s="35"/>
      <c r="L37" s="35"/>
      <c r="M37" s="35"/>
      <c r="N37" s="35"/>
      <c r="O37" s="35"/>
      <c r="P37" s="36"/>
      <c r="Q37" s="36"/>
      <c r="R37" s="36"/>
      <c r="AA37" s="76"/>
      <c r="AB37" s="76"/>
      <c r="AC37" s="76"/>
      <c r="AD37" s="76"/>
      <c r="AE37" s="76"/>
      <c r="AF37" s="76"/>
    </row>
    <row r="38" spans="1:32" ht="24" customHeight="1">
      <c r="A38" s="157" t="s">
        <v>52</v>
      </c>
      <c r="B38" s="158"/>
      <c r="C38" s="158"/>
      <c r="D38" s="158"/>
      <c r="E38" s="158"/>
      <c r="F38" s="158"/>
      <c r="G38" s="158"/>
      <c r="H38" s="159"/>
      <c r="I38" s="160" t="s">
        <v>53</v>
      </c>
      <c r="J38" s="158"/>
      <c r="K38" s="158"/>
      <c r="L38" s="158"/>
      <c r="M38" s="158"/>
      <c r="N38" s="159"/>
      <c r="O38" s="136" t="s">
        <v>103</v>
      </c>
      <c r="P38" s="137"/>
      <c r="Q38" s="138"/>
      <c r="R38" s="80" t="s">
        <v>136</v>
      </c>
      <c r="AA38" s="76"/>
      <c r="AB38" s="76"/>
      <c r="AC38" s="76"/>
      <c r="AD38" s="76"/>
      <c r="AE38" s="76"/>
      <c r="AF38" s="76"/>
    </row>
    <row r="39" spans="1:32" ht="64.150000000000006" customHeight="1" thickBot="1">
      <c r="A39" s="146"/>
      <c r="B39" s="147"/>
      <c r="C39" s="147"/>
      <c r="D39" s="147"/>
      <c r="E39" s="147"/>
      <c r="F39" s="147"/>
      <c r="G39" s="147"/>
      <c r="H39" s="148"/>
      <c r="I39" s="149" t="str">
        <f>回應!C2</f>
        <v>柯育婷/蔡宇育</v>
      </c>
      <c r="J39" s="150"/>
      <c r="K39" s="150"/>
      <c r="L39" s="150"/>
      <c r="M39" s="150"/>
      <c r="N39" s="151"/>
      <c r="O39" s="149"/>
      <c r="P39" s="150"/>
      <c r="Q39" s="151"/>
      <c r="R39" s="59"/>
      <c r="S39" s="60"/>
      <c r="U39"/>
      <c r="AA39" s="67"/>
      <c r="AB39" s="69"/>
      <c r="AC39" s="75"/>
      <c r="AD39" s="75"/>
      <c r="AE39" s="67"/>
      <c r="AF39" s="67"/>
    </row>
    <row r="40" spans="1:32" ht="4.9000000000000004" customHeight="1">
      <c r="A40" s="37"/>
      <c r="B40" s="37"/>
      <c r="C40" s="37"/>
      <c r="D40" s="37"/>
      <c r="E40" s="37"/>
      <c r="F40" s="37"/>
      <c r="G40" s="37"/>
      <c r="H40" s="37"/>
      <c r="I40" s="37"/>
      <c r="J40" s="38"/>
      <c r="K40" s="38"/>
      <c r="L40" s="38"/>
      <c r="M40" s="38"/>
      <c r="N40" s="38"/>
      <c r="O40" s="38"/>
      <c r="P40" s="39"/>
      <c r="Q40" s="39"/>
      <c r="R40" s="39"/>
      <c r="S40" s="143" t="str">
        <f>"案名:"&amp;回應!G2&amp;"    標的物:"&amp;回應!H2</f>
        <v>案名:南區水交社優質輕屋齡三房平車    標的物:台南市南區水交社路26號2樓</v>
      </c>
      <c r="T40" s="143"/>
      <c r="U40" s="143"/>
      <c r="V40" s="143"/>
      <c r="W40" s="143"/>
      <c r="X40" s="143"/>
      <c r="Y40" s="143"/>
      <c r="Z40" s="143"/>
      <c r="AA40" s="143"/>
      <c r="AB40" s="143"/>
      <c r="AC40" s="143"/>
      <c r="AD40" s="143"/>
      <c r="AE40" s="143"/>
      <c r="AF40" s="143"/>
    </row>
    <row r="41" spans="1:32" s="40" customFormat="1" ht="15">
      <c r="A41" s="152" t="s">
        <v>54</v>
      </c>
      <c r="B41" s="152"/>
      <c r="C41" s="152"/>
      <c r="D41" s="152"/>
      <c r="E41" s="152"/>
      <c r="F41" s="152"/>
      <c r="G41" s="152"/>
      <c r="H41" s="152"/>
      <c r="I41" s="152"/>
      <c r="J41" s="152"/>
      <c r="K41" s="152"/>
      <c r="L41" s="152"/>
      <c r="M41" s="152"/>
      <c r="N41" s="152"/>
      <c r="O41" s="152"/>
      <c r="P41" s="152"/>
      <c r="Q41" s="152"/>
      <c r="R41" s="152"/>
      <c r="S41" s="143"/>
      <c r="T41" s="143"/>
      <c r="U41" s="143"/>
      <c r="V41" s="143"/>
      <c r="W41" s="143"/>
      <c r="X41" s="143"/>
      <c r="Y41" s="143"/>
      <c r="Z41" s="143"/>
      <c r="AA41" s="143"/>
      <c r="AB41" s="143"/>
      <c r="AC41" s="143"/>
      <c r="AD41" s="143"/>
      <c r="AE41" s="143"/>
      <c r="AF41" s="143"/>
    </row>
    <row r="53" spans="4:4">
      <c r="D53"/>
    </row>
  </sheetData>
  <mergeCells count="97">
    <mergeCell ref="S40:AF41"/>
    <mergeCell ref="S1:AF2"/>
    <mergeCell ref="S3:AF5"/>
    <mergeCell ref="A39:H39"/>
    <mergeCell ref="I39:N39"/>
    <mergeCell ref="O39:Q39"/>
    <mergeCell ref="A41:R41"/>
    <mergeCell ref="N30:P30"/>
    <mergeCell ref="Q30:R30"/>
    <mergeCell ref="A33:A36"/>
    <mergeCell ref="N35:R36"/>
    <mergeCell ref="C35:M35"/>
    <mergeCell ref="AD36:AF36"/>
    <mergeCell ref="C36:M36"/>
    <mergeCell ref="A38:H38"/>
    <mergeCell ref="I38:N38"/>
    <mergeCell ref="O38:Q38"/>
    <mergeCell ref="I31:L31"/>
    <mergeCell ref="N33:P33"/>
    <mergeCell ref="Q33:R33"/>
    <mergeCell ref="C33:M33"/>
    <mergeCell ref="N34:Q34"/>
    <mergeCell ref="C34:M34"/>
    <mergeCell ref="Q31:R31"/>
    <mergeCell ref="A30:A31"/>
    <mergeCell ref="B30:E30"/>
    <mergeCell ref="F30:G30"/>
    <mergeCell ref="I30:L30"/>
    <mergeCell ref="N31:P31"/>
    <mergeCell ref="B31:E31"/>
    <mergeCell ref="F31:G31"/>
    <mergeCell ref="B27:E27"/>
    <mergeCell ref="I27:L27"/>
    <mergeCell ref="N27:P27"/>
    <mergeCell ref="Q27:R27"/>
    <mergeCell ref="B28:E28"/>
    <mergeCell ref="F28:G28"/>
    <mergeCell ref="I28:L28"/>
    <mergeCell ref="N28:P28"/>
    <mergeCell ref="Q28:R28"/>
    <mergeCell ref="B26:E26"/>
    <mergeCell ref="F26:G26"/>
    <mergeCell ref="I26:L26"/>
    <mergeCell ref="N26:P26"/>
    <mergeCell ref="P22:R22"/>
    <mergeCell ref="B23:E23"/>
    <mergeCell ref="I23:L23"/>
    <mergeCell ref="P24:R24"/>
    <mergeCell ref="B25:E25"/>
    <mergeCell ref="F25:M25"/>
    <mergeCell ref="N25:O25"/>
    <mergeCell ref="P25:R25"/>
    <mergeCell ref="Q26:R26"/>
    <mergeCell ref="N22:O22"/>
    <mergeCell ref="B24:E24"/>
    <mergeCell ref="F24:G24"/>
    <mergeCell ref="I24:L24"/>
    <mergeCell ref="N24:O24"/>
    <mergeCell ref="N23:O23"/>
    <mergeCell ref="Q17:R17"/>
    <mergeCell ref="P23:R23"/>
    <mergeCell ref="A19:A20"/>
    <mergeCell ref="B19:E19"/>
    <mergeCell ref="F19:M19"/>
    <mergeCell ref="N19:O19"/>
    <mergeCell ref="P19:R19"/>
    <mergeCell ref="B20:E20"/>
    <mergeCell ref="I20:L20"/>
    <mergeCell ref="N20:O20"/>
    <mergeCell ref="P20:R20"/>
    <mergeCell ref="A22:A28"/>
    <mergeCell ref="B22:E22"/>
    <mergeCell ref="F22:G22"/>
    <mergeCell ref="I22:L22"/>
    <mergeCell ref="Q13:R14"/>
    <mergeCell ref="B14:E14"/>
    <mergeCell ref="I14:L14"/>
    <mergeCell ref="A16:A17"/>
    <mergeCell ref="B16:M17"/>
    <mergeCell ref="N16:P16"/>
    <mergeCell ref="Q16:R16"/>
    <mergeCell ref="N17:P17"/>
    <mergeCell ref="A13:A14"/>
    <mergeCell ref="B13:E13"/>
    <mergeCell ref="I13:L13"/>
    <mergeCell ref="N13:P14"/>
    <mergeCell ref="A9:A11"/>
    <mergeCell ref="B9:F11"/>
    <mergeCell ref="G9:L11"/>
    <mergeCell ref="M9:M11"/>
    <mergeCell ref="N9:N11"/>
    <mergeCell ref="K7:M7"/>
    <mergeCell ref="G1:R3"/>
    <mergeCell ref="A3:F3"/>
    <mergeCell ref="A4:R4"/>
    <mergeCell ref="B6:M6"/>
    <mergeCell ref="O6:R6"/>
  </mergeCells>
  <phoneticPr fontId="7" type="noConversion"/>
  <printOptions horizontalCentered="1"/>
  <pageMargins left="7.874015748031496E-2" right="5.5686274509803922E-2" top="0.27559055118110237" bottom="0.11811023622047245" header="0.23622047244094491" footer="3.937007874015748E-2"/>
  <pageSetup paperSize="9" scale="74" fitToWidth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F9690-C885-4009-A7F3-9441B7C9F14D}">
  <sheetPr codeName="工作表3">
    <tabColor rgb="FF002060"/>
    <pageSetUpPr fitToPage="1"/>
  </sheetPr>
  <dimension ref="A1:AQ51"/>
  <sheetViews>
    <sheetView view="pageBreakPreview" zoomScale="40" zoomScaleNormal="100" zoomScaleSheetLayoutView="40" zoomScalePageLayoutView="85" workbookViewId="0">
      <selection activeCell="W27" sqref="W27"/>
    </sheetView>
  </sheetViews>
  <sheetFormatPr defaultColWidth="8.875" defaultRowHeight="18.75"/>
  <cols>
    <col min="1" max="1" width="4.875" style="1" customWidth="1"/>
    <col min="2" max="5" width="4.625" style="1" customWidth="1"/>
    <col min="6" max="6" width="8.625" style="1" customWidth="1"/>
    <col min="7" max="8" width="1.375" style="1" customWidth="1"/>
    <col min="9" max="12" width="4.625" style="1" customWidth="1"/>
    <col min="13" max="13" width="11.375" style="1" customWidth="1"/>
    <col min="14" max="14" width="4.5" style="1" customWidth="1"/>
    <col min="15" max="16" width="6.875" style="1" customWidth="1"/>
    <col min="17" max="17" width="8" style="1" customWidth="1"/>
    <col min="18" max="18" width="27.125" style="1" customWidth="1"/>
    <col min="19" max="19" width="19.75" style="1" bestFit="1" customWidth="1"/>
    <col min="20" max="30" width="8.875" style="1"/>
    <col min="31" max="31" width="7.125" style="1" customWidth="1"/>
    <col min="32" max="32" width="9.25" style="1" customWidth="1"/>
    <col min="33" max="16384" width="8.875" style="1"/>
  </cols>
  <sheetData>
    <row r="1" spans="1:32" ht="15.6" customHeight="1">
      <c r="G1" s="94" t="s">
        <v>0</v>
      </c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144" t="str">
        <f>S38</f>
        <v>案名:南區水交社優質輕屋齡三房平車    標的物:台南市南區水交社路26號2樓</v>
      </c>
      <c r="T1" s="144"/>
      <c r="U1" s="144"/>
      <c r="V1" s="144"/>
      <c r="W1" s="144"/>
      <c r="X1" s="144"/>
      <c r="Y1" s="144"/>
      <c r="Z1" s="144"/>
      <c r="AA1" s="144"/>
      <c r="AB1" s="144"/>
      <c r="AC1" s="144"/>
      <c r="AD1" s="144"/>
      <c r="AE1" s="144"/>
      <c r="AF1" s="144"/>
    </row>
    <row r="2" spans="1:32" ht="15.6" customHeight="1">
      <c r="F2" s="2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144"/>
      <c r="T2" s="144"/>
      <c r="U2" s="144"/>
      <c r="V2" s="144"/>
      <c r="W2" s="144"/>
      <c r="X2" s="144"/>
      <c r="Y2" s="144"/>
      <c r="Z2" s="144"/>
      <c r="AA2" s="144"/>
      <c r="AB2" s="144"/>
      <c r="AC2" s="144"/>
      <c r="AD2" s="144"/>
      <c r="AE2" s="144"/>
      <c r="AF2" s="144"/>
    </row>
    <row r="3" spans="1:32" ht="24.6" customHeight="1">
      <c r="A3" s="95" t="s">
        <v>1</v>
      </c>
      <c r="B3" s="96"/>
      <c r="C3" s="96"/>
      <c r="D3" s="96"/>
      <c r="E3" s="96"/>
      <c r="F3" s="96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145" t="s">
        <v>120</v>
      </c>
      <c r="T3" s="145"/>
      <c r="U3" s="145"/>
      <c r="V3" s="145"/>
      <c r="W3" s="145"/>
      <c r="X3" s="145"/>
      <c r="Y3" s="145"/>
      <c r="Z3" s="145"/>
      <c r="AA3" s="145"/>
      <c r="AB3" s="145"/>
      <c r="AC3" s="145"/>
      <c r="AD3" s="145"/>
      <c r="AE3" s="145"/>
      <c r="AF3" s="91"/>
    </row>
    <row r="4" spans="1:32" ht="18" customHeight="1">
      <c r="A4" s="97" t="s">
        <v>2</v>
      </c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145"/>
      <c r="T4" s="145"/>
      <c r="U4" s="145"/>
      <c r="V4" s="145"/>
      <c r="W4" s="145"/>
      <c r="X4" s="145"/>
      <c r="Y4" s="145"/>
      <c r="Z4" s="145"/>
      <c r="AA4" s="145"/>
      <c r="AB4" s="145"/>
      <c r="AC4" s="145"/>
      <c r="AD4" s="145"/>
      <c r="AE4" s="145"/>
      <c r="AF4" s="91"/>
    </row>
    <row r="5" spans="1:32" ht="6" customHeight="1">
      <c r="S5" s="145"/>
      <c r="T5" s="145"/>
      <c r="U5" s="145"/>
      <c r="V5" s="145"/>
      <c r="W5" s="145"/>
      <c r="X5" s="145"/>
      <c r="Y5" s="145"/>
      <c r="Z5" s="145"/>
      <c r="AA5" s="145"/>
      <c r="AB5" s="145"/>
      <c r="AC5" s="145"/>
      <c r="AD5" s="145"/>
      <c r="AE5" s="145"/>
      <c r="AF5" s="91"/>
    </row>
    <row r="6" spans="1:32" ht="58.15" customHeight="1">
      <c r="A6" s="4" t="s">
        <v>3</v>
      </c>
      <c r="B6" s="98" t="str">
        <f>回應!G2</f>
        <v>南區水交社優質輕屋齡三房平車</v>
      </c>
      <c r="C6" s="98"/>
      <c r="D6" s="98"/>
      <c r="E6" s="98"/>
      <c r="F6" s="98"/>
      <c r="G6" s="98"/>
      <c r="H6" s="98"/>
      <c r="I6" s="98"/>
      <c r="J6" s="98"/>
      <c r="K6" s="98"/>
      <c r="L6" s="98"/>
      <c r="M6" s="99"/>
      <c r="N6" s="4" t="s">
        <v>4</v>
      </c>
      <c r="O6" s="100" t="str">
        <f>回應!H2</f>
        <v>台南市南區水交社路26號2樓</v>
      </c>
      <c r="P6" s="100"/>
      <c r="Q6" s="100"/>
      <c r="R6" s="101"/>
      <c r="T6" s="81"/>
      <c r="U6" s="81"/>
      <c r="V6" s="81"/>
      <c r="W6" s="81"/>
      <c r="X6" s="81"/>
      <c r="Y6" s="81"/>
      <c r="Z6" s="81"/>
      <c r="AA6" s="81"/>
      <c r="AB6" s="81"/>
      <c r="AC6" s="81"/>
      <c r="AD6" s="81"/>
      <c r="AE6" s="81"/>
      <c r="AF6" s="81"/>
    </row>
    <row r="7" spans="1:32" s="5" customFormat="1" ht="5.45" customHeight="1">
      <c r="D7" s="6"/>
      <c r="K7" s="93"/>
      <c r="L7" s="93"/>
      <c r="M7" s="93"/>
      <c r="N7" s="7"/>
      <c r="O7" s="7"/>
      <c r="P7" s="7"/>
      <c r="Q7" s="7"/>
      <c r="R7" s="7"/>
    </row>
    <row r="8" spans="1:32" ht="6" customHeight="1">
      <c r="N8" s="7"/>
      <c r="O8" s="7"/>
      <c r="P8" s="7"/>
      <c r="Q8" s="8"/>
      <c r="R8" s="8"/>
    </row>
    <row r="9" spans="1:32" ht="18" customHeight="1">
      <c r="A9" s="102" t="s">
        <v>5</v>
      </c>
      <c r="B9" s="103" t="s">
        <v>6</v>
      </c>
      <c r="C9" s="103"/>
      <c r="D9" s="103"/>
      <c r="E9" s="103"/>
      <c r="F9" s="103"/>
      <c r="G9" s="104">
        <f>回應!L2</f>
        <v>1480</v>
      </c>
      <c r="H9" s="104"/>
      <c r="I9" s="104"/>
      <c r="J9" s="104"/>
      <c r="K9" s="104"/>
      <c r="L9" s="104"/>
      <c r="M9" s="105" t="s">
        <v>7</v>
      </c>
      <c r="N9" s="106"/>
      <c r="R9" s="9"/>
    </row>
    <row r="10" spans="1:32" ht="18" customHeight="1">
      <c r="A10" s="102"/>
      <c r="B10" s="103"/>
      <c r="C10" s="103"/>
      <c r="D10" s="103"/>
      <c r="E10" s="103"/>
      <c r="F10" s="103"/>
      <c r="G10" s="104"/>
      <c r="H10" s="104"/>
      <c r="I10" s="104"/>
      <c r="J10" s="104"/>
      <c r="K10" s="104"/>
      <c r="L10" s="104"/>
      <c r="M10" s="105"/>
      <c r="N10" s="106"/>
      <c r="O10" s="10"/>
      <c r="P10" s="10"/>
      <c r="Q10" s="9"/>
      <c r="R10" s="9"/>
    </row>
    <row r="11" spans="1:32" ht="9.6" customHeight="1">
      <c r="A11" s="102"/>
      <c r="B11" s="103"/>
      <c r="C11" s="103"/>
      <c r="D11" s="103"/>
      <c r="E11" s="103"/>
      <c r="F11" s="103"/>
      <c r="G11" s="104"/>
      <c r="H11" s="104"/>
      <c r="I11" s="104"/>
      <c r="J11" s="104"/>
      <c r="K11" s="104"/>
      <c r="L11" s="104"/>
      <c r="M11" s="105"/>
      <c r="N11" s="106"/>
      <c r="O11" s="10"/>
      <c r="P11" s="10"/>
      <c r="Q11" s="9"/>
      <c r="R11" s="9"/>
    </row>
    <row r="12" spans="1:32" ht="15.6" customHeight="1">
      <c r="L12" s="11"/>
    </row>
    <row r="13" spans="1:32" ht="40.9" customHeight="1">
      <c r="A13" s="102" t="s">
        <v>8</v>
      </c>
      <c r="B13" s="173" t="s">
        <v>11</v>
      </c>
      <c r="C13" s="173"/>
      <c r="D13" s="173"/>
      <c r="E13" s="173"/>
      <c r="F13" s="173"/>
      <c r="G13" s="175">
        <f>回應!O2</f>
        <v>8.3460000000000001</v>
      </c>
      <c r="H13" s="175"/>
      <c r="I13" s="175"/>
      <c r="J13" s="175"/>
      <c r="K13" s="175"/>
      <c r="L13" s="175"/>
      <c r="M13" s="176"/>
      <c r="N13" s="119" t="s">
        <v>12</v>
      </c>
      <c r="O13" s="120"/>
      <c r="P13" s="120"/>
      <c r="Q13" s="109" t="str">
        <f>回應!D2</f>
        <v>EG0522906</v>
      </c>
      <c r="R13" s="109"/>
      <c r="T13" s="84"/>
      <c r="U13" s="11"/>
      <c r="Z13" s="70"/>
      <c r="AA13" s="70"/>
      <c r="AB13" s="70"/>
      <c r="AC13" s="70"/>
    </row>
    <row r="14" spans="1:32" ht="40.9" customHeight="1">
      <c r="A14" s="102"/>
      <c r="B14" s="173"/>
      <c r="C14" s="173"/>
      <c r="D14" s="173"/>
      <c r="E14" s="173"/>
      <c r="F14" s="173"/>
      <c r="G14" s="175"/>
      <c r="H14" s="175"/>
      <c r="I14" s="175"/>
      <c r="J14" s="175"/>
      <c r="K14" s="175"/>
      <c r="L14" s="175"/>
      <c r="M14" s="176"/>
      <c r="N14" s="119"/>
      <c r="O14" s="120"/>
      <c r="P14" s="120"/>
      <c r="Q14" s="109"/>
      <c r="R14" s="109"/>
      <c r="Z14" s="70"/>
      <c r="AA14" s="70"/>
      <c r="AB14" s="70"/>
      <c r="AC14" s="70"/>
    </row>
    <row r="15" spans="1:32" ht="6" customHeight="1">
      <c r="B15" s="87"/>
      <c r="C15" s="87"/>
      <c r="D15" s="87"/>
      <c r="E15" s="87"/>
      <c r="F15" s="87"/>
      <c r="N15" s="16"/>
      <c r="O15" s="17"/>
      <c r="P15" s="17"/>
      <c r="Q15" s="17"/>
      <c r="R15" s="17"/>
    </row>
    <row r="16" spans="1:32" ht="37.9" customHeight="1">
      <c r="A16" s="102" t="s">
        <v>143</v>
      </c>
      <c r="B16" s="173" t="s">
        <v>142</v>
      </c>
      <c r="C16" s="173"/>
      <c r="D16" s="173"/>
      <c r="E16" s="173"/>
      <c r="F16" s="173"/>
      <c r="G16" s="177" t="str">
        <f>回應!T2</f>
        <v>.</v>
      </c>
      <c r="H16" s="177"/>
      <c r="I16" s="177"/>
      <c r="J16" s="177"/>
      <c r="K16" s="177"/>
      <c r="L16" s="177"/>
      <c r="M16" s="178"/>
      <c r="N16" s="115" t="s">
        <v>15</v>
      </c>
      <c r="O16" s="116"/>
      <c r="P16" s="116"/>
      <c r="Q16" s="117" t="str">
        <f>回應!J2</f>
        <v>管理室</v>
      </c>
      <c r="R16" s="117"/>
      <c r="Z16" s="49"/>
      <c r="AA16" s="49"/>
      <c r="AB16" s="49"/>
      <c r="AC16" s="49"/>
      <c r="AD16" s="49"/>
      <c r="AE16" s="49"/>
      <c r="AF16" s="49"/>
    </row>
    <row r="17" spans="1:43" ht="37.9" customHeight="1">
      <c r="A17" s="102"/>
      <c r="B17" s="173"/>
      <c r="C17" s="173"/>
      <c r="D17" s="173"/>
      <c r="E17" s="173"/>
      <c r="F17" s="173"/>
      <c r="G17" s="177"/>
      <c r="H17" s="177"/>
      <c r="I17" s="177"/>
      <c r="J17" s="177"/>
      <c r="K17" s="177"/>
      <c r="L17" s="177"/>
      <c r="M17" s="178"/>
      <c r="N17" s="115" t="s">
        <v>16</v>
      </c>
      <c r="O17" s="116"/>
      <c r="P17" s="116"/>
      <c r="Q17" s="109" t="str">
        <f>回應!I2</f>
        <v>空屋</v>
      </c>
      <c r="R17" s="109"/>
    </row>
    <row r="18" spans="1:43" ht="7.9" customHeight="1">
      <c r="A18" s="102"/>
      <c r="B18" s="87"/>
      <c r="C18" s="87"/>
      <c r="D18" s="87"/>
      <c r="E18" s="87"/>
      <c r="F18" s="87"/>
      <c r="N18" s="16"/>
      <c r="O18" s="17"/>
      <c r="P18" s="17"/>
      <c r="Q18" s="17"/>
      <c r="R18" s="17"/>
    </row>
    <row r="19" spans="1:43" ht="52.15" customHeight="1">
      <c r="A19" s="102"/>
      <c r="B19" s="168" t="s">
        <v>138</v>
      </c>
      <c r="C19" s="168"/>
      <c r="D19" s="168"/>
      <c r="E19" s="168"/>
      <c r="F19" s="168"/>
      <c r="G19" s="169" t="str">
        <f>回應!U2</f>
        <v>.</v>
      </c>
      <c r="H19" s="169"/>
      <c r="I19" s="169"/>
      <c r="J19" s="169"/>
      <c r="K19" s="169"/>
      <c r="L19" s="169"/>
      <c r="M19" s="170"/>
      <c r="N19" s="123" t="s">
        <v>19</v>
      </c>
      <c r="O19" s="124"/>
      <c r="P19" s="125" t="str">
        <f>回應!AW2</f>
        <v>至開實驗國小</v>
      </c>
      <c r="Q19" s="125"/>
      <c r="R19" s="125"/>
    </row>
    <row r="20" spans="1:43" ht="52.15" customHeight="1">
      <c r="A20" s="102"/>
      <c r="B20" s="173" t="s">
        <v>37</v>
      </c>
      <c r="C20" s="173"/>
      <c r="D20" s="173"/>
      <c r="E20" s="173"/>
      <c r="F20" s="173"/>
      <c r="G20" s="169" t="str">
        <f>回應!AG1&amp;回應!AG2</f>
        <v>朝向 [土地朝]</v>
      </c>
      <c r="H20" s="169"/>
      <c r="I20" s="169"/>
      <c r="J20" s="169"/>
      <c r="K20" s="169"/>
      <c r="L20" s="169"/>
      <c r="M20" s="170"/>
      <c r="N20" s="123" t="s">
        <v>21</v>
      </c>
      <c r="O20" s="124"/>
      <c r="P20" s="125" t="str">
        <f>回應!AX2</f>
        <v>大成國中</v>
      </c>
      <c r="Q20" s="125"/>
      <c r="R20" s="125"/>
      <c r="Z20" s="72"/>
      <c r="AA20" s="72"/>
      <c r="AB20" s="72"/>
    </row>
    <row r="21" spans="1:43" ht="7.9" customHeight="1">
      <c r="A21" s="102"/>
      <c r="B21" s="87"/>
      <c r="C21" s="87"/>
      <c r="D21" s="87"/>
      <c r="E21" s="87"/>
      <c r="F21" s="87"/>
      <c r="N21" s="21"/>
    </row>
    <row r="22" spans="1:43" ht="52.15" customHeight="1">
      <c r="A22" s="102"/>
      <c r="B22" s="173" t="s">
        <v>144</v>
      </c>
      <c r="C22" s="173"/>
      <c r="D22" s="173"/>
      <c r="E22" s="173"/>
      <c r="F22" s="173"/>
      <c r="G22" s="161" t="s">
        <v>146</v>
      </c>
      <c r="H22" s="161"/>
      <c r="I22" s="161"/>
      <c r="J22" s="162">
        <f>回應!Q2</f>
        <v>8</v>
      </c>
      <c r="K22" s="162"/>
      <c r="L22" s="162"/>
      <c r="M22" s="163"/>
      <c r="N22" s="123" t="s">
        <v>25</v>
      </c>
      <c r="O22" s="124"/>
      <c r="P22" s="125">
        <f>回應!AY2</f>
        <v>0</v>
      </c>
      <c r="Q22" s="125"/>
      <c r="R22" s="125"/>
    </row>
    <row r="23" spans="1:43" ht="52.15" customHeight="1">
      <c r="A23" s="102"/>
      <c r="B23" s="173" t="s">
        <v>145</v>
      </c>
      <c r="C23" s="173"/>
      <c r="D23" s="173"/>
      <c r="E23" s="173"/>
      <c r="F23" s="173"/>
      <c r="G23" s="161" t="s">
        <v>146</v>
      </c>
      <c r="H23" s="161"/>
      <c r="I23" s="161"/>
      <c r="J23" s="162" t="str">
        <f>回應!R2</f>
        <v>.</v>
      </c>
      <c r="K23" s="162"/>
      <c r="L23" s="162"/>
      <c r="M23" s="163"/>
      <c r="N23" s="123" t="s">
        <v>28</v>
      </c>
      <c r="O23" s="124"/>
      <c r="P23" s="125">
        <f>回應!AZ2</f>
        <v>0</v>
      </c>
      <c r="Q23" s="125"/>
      <c r="R23" s="125"/>
      <c r="Y23" s="50"/>
    </row>
    <row r="24" spans="1:43" ht="52.15" customHeight="1">
      <c r="A24" s="102"/>
      <c r="B24" s="173" t="s">
        <v>137</v>
      </c>
      <c r="C24" s="173"/>
      <c r="D24" s="173"/>
      <c r="E24" s="173"/>
      <c r="F24" s="173"/>
      <c r="G24" s="161" t="s">
        <v>146</v>
      </c>
      <c r="H24" s="161"/>
      <c r="I24" s="161"/>
      <c r="J24" s="162" t="str">
        <f>回應!S2</f>
        <v>.</v>
      </c>
      <c r="K24" s="162"/>
      <c r="L24" s="162"/>
      <c r="M24" s="163"/>
      <c r="N24" s="123" t="s">
        <v>29</v>
      </c>
      <c r="O24" s="124"/>
      <c r="P24" s="125" t="str">
        <f>回應!BA2</f>
        <v>大成黃昏市場、全聯</v>
      </c>
      <c r="Q24" s="125"/>
      <c r="R24" s="125"/>
      <c r="Z24" s="71"/>
      <c r="AA24" s="71"/>
      <c r="AB24" s="71"/>
      <c r="AC24" s="71"/>
      <c r="AQ24"/>
    </row>
    <row r="25" spans="1:43" ht="7.9" customHeight="1">
      <c r="A25" s="88"/>
      <c r="B25" s="87"/>
      <c r="C25" s="87"/>
      <c r="D25" s="87"/>
      <c r="E25" s="87"/>
      <c r="F25" s="87"/>
      <c r="N25" s="21"/>
    </row>
    <row r="26" spans="1:43" ht="52.15" customHeight="1" thickBot="1">
      <c r="A26" s="102" t="s">
        <v>46</v>
      </c>
      <c r="B26" s="171" t="s">
        <v>47</v>
      </c>
      <c r="C26" s="164" t="str">
        <f>回應!AS2</f>
        <v>一層3戶，24小時管理，公設完善齊全，有健身房、兒戲室、閱讀室、垃圾集中室</v>
      </c>
      <c r="D26" s="164"/>
      <c r="E26" s="164"/>
      <c r="F26" s="164"/>
      <c r="G26" s="164"/>
      <c r="H26" s="164"/>
      <c r="I26" s="164"/>
      <c r="J26" s="164"/>
      <c r="K26" s="164"/>
      <c r="L26" s="164"/>
      <c r="M26" s="164"/>
      <c r="N26" s="129" t="s">
        <v>30</v>
      </c>
      <c r="O26" s="130"/>
      <c r="P26" s="131" t="str">
        <f>回應!BB2</f>
        <v>水交社公園</v>
      </c>
      <c r="Q26" s="131"/>
      <c r="R26" s="131"/>
    </row>
    <row r="27" spans="1:43" ht="34.9" customHeight="1" thickTop="1">
      <c r="A27" s="102"/>
      <c r="B27" s="171"/>
      <c r="C27" s="164"/>
      <c r="D27" s="164"/>
      <c r="E27" s="164"/>
      <c r="F27" s="164"/>
      <c r="G27" s="164"/>
      <c r="H27" s="164"/>
      <c r="I27" s="164"/>
      <c r="J27" s="164"/>
      <c r="K27" s="164"/>
      <c r="L27" s="164"/>
      <c r="M27" s="164"/>
      <c r="N27" s="119" t="s">
        <v>33</v>
      </c>
      <c r="O27" s="180"/>
      <c r="P27" s="180"/>
      <c r="Q27" s="174">
        <f>回應!BD2</f>
        <v>0</v>
      </c>
      <c r="R27" s="174"/>
      <c r="AC27"/>
    </row>
    <row r="28" spans="1:43" ht="34.9" customHeight="1">
      <c r="A28" s="102"/>
      <c r="B28" s="171" t="s">
        <v>139</v>
      </c>
      <c r="C28" s="164" t="str">
        <f>回應!AT2</f>
        <v>房間皆開窗，前後陽台採光通風良好，客廳外綠蔭好景</v>
      </c>
      <c r="D28" s="164"/>
      <c r="E28" s="164"/>
      <c r="F28" s="164"/>
      <c r="G28" s="164"/>
      <c r="H28" s="164"/>
      <c r="I28" s="164"/>
      <c r="J28" s="164"/>
      <c r="K28" s="164"/>
      <c r="L28" s="164"/>
      <c r="M28" s="164"/>
      <c r="N28" s="119" t="s">
        <v>36</v>
      </c>
      <c r="O28" s="180"/>
      <c r="P28" s="180"/>
      <c r="Q28" s="181" t="str">
        <f>回應!BE2</f>
        <v>『已』傳 " 私Line給"助理</v>
      </c>
      <c r="R28" s="181"/>
    </row>
    <row r="29" spans="1:43" ht="34.9" customHeight="1" thickBot="1">
      <c r="A29" s="102"/>
      <c r="B29" s="171"/>
      <c r="C29" s="164"/>
      <c r="D29" s="164"/>
      <c r="E29" s="164"/>
      <c r="F29" s="164"/>
      <c r="G29" s="164"/>
      <c r="H29" s="164"/>
      <c r="I29" s="164"/>
      <c r="J29" s="164"/>
      <c r="K29" s="164"/>
      <c r="L29" s="164"/>
      <c r="M29" s="164"/>
      <c r="N29" s="119" t="s">
        <v>42</v>
      </c>
      <c r="O29" s="180"/>
      <c r="P29" s="180"/>
      <c r="Q29" s="174" t="str">
        <f>回應!BI2</f>
        <v>已完成送出</v>
      </c>
      <c r="R29" s="174"/>
      <c r="AA29" s="73"/>
      <c r="AB29" s="73"/>
      <c r="AC29" s="73"/>
      <c r="AD29" s="73"/>
      <c r="AE29" s="73"/>
      <c r="AF29" s="73"/>
    </row>
    <row r="30" spans="1:43" ht="7.9" customHeight="1" thickBot="1">
      <c r="A30" s="102"/>
      <c r="B30" s="87"/>
      <c r="C30" s="86"/>
      <c r="D30" s="86"/>
      <c r="E30" s="86"/>
      <c r="F30" s="86"/>
      <c r="G30" s="86"/>
      <c r="H30" s="86"/>
      <c r="I30" s="86"/>
      <c r="J30" s="86"/>
      <c r="K30" s="86"/>
      <c r="L30" s="86"/>
      <c r="M30" s="86"/>
      <c r="N30" s="21"/>
      <c r="O30" s="85"/>
      <c r="P30" s="85"/>
      <c r="Q30" s="85"/>
      <c r="R30" s="85"/>
      <c r="AA30" s="67"/>
      <c r="AB30" s="67"/>
      <c r="AC30" s="67"/>
      <c r="AD30" s="67"/>
      <c r="AE30" s="67"/>
      <c r="AF30" s="67"/>
    </row>
    <row r="31" spans="1:43" ht="34.9" customHeight="1">
      <c r="A31" s="102"/>
      <c r="B31" s="171" t="s">
        <v>140</v>
      </c>
      <c r="C31" s="164" t="str">
        <f>回應!AU2</f>
        <v>附近：水交社文化園區、體育公園、新光山越生活圈，生活機能優</v>
      </c>
      <c r="D31" s="164"/>
      <c r="E31" s="164"/>
      <c r="F31" s="164"/>
      <c r="G31" s="164"/>
      <c r="H31" s="164"/>
      <c r="I31" s="164"/>
      <c r="J31" s="164"/>
      <c r="K31" s="164"/>
      <c r="L31" s="164"/>
      <c r="M31" s="164"/>
      <c r="N31" s="179" t="s">
        <v>48</v>
      </c>
      <c r="O31" s="141"/>
      <c r="P31" s="141"/>
      <c r="Q31" s="141"/>
      <c r="R31" s="89" t="str">
        <f>回應!BJ2</f>
        <v>無</v>
      </c>
      <c r="AA31" s="67"/>
      <c r="AB31" s="67"/>
      <c r="AC31" s="67"/>
      <c r="AD31" s="67"/>
      <c r="AE31" s="67"/>
      <c r="AF31" s="67"/>
    </row>
    <row r="32" spans="1:43" ht="34.9" customHeight="1">
      <c r="A32" s="102"/>
      <c r="B32" s="171"/>
      <c r="C32" s="164"/>
      <c r="D32" s="164"/>
      <c r="E32" s="164"/>
      <c r="F32" s="164"/>
      <c r="G32" s="164"/>
      <c r="H32" s="164"/>
      <c r="I32" s="164"/>
      <c r="J32" s="164"/>
      <c r="K32" s="164"/>
      <c r="L32" s="164"/>
      <c r="M32" s="164"/>
      <c r="N32" s="165" t="str">
        <f>回應!BC2&amp;回應!P2</f>
        <v>0</v>
      </c>
      <c r="O32" s="166"/>
      <c r="P32" s="166"/>
      <c r="Q32" s="166"/>
      <c r="R32" s="167"/>
      <c r="AA32" s="68"/>
      <c r="AB32" s="68"/>
      <c r="AC32" s="68"/>
      <c r="AD32" s="68"/>
      <c r="AE32" s="68"/>
      <c r="AF32" s="68"/>
    </row>
    <row r="33" spans="1:32" ht="34.9" customHeight="1">
      <c r="A33" s="102"/>
      <c r="B33" s="171" t="s">
        <v>141</v>
      </c>
      <c r="C33" s="172" t="str">
        <f>回應!AV2</f>
        <v>近86快速道路，南來北往，交通便利</v>
      </c>
      <c r="D33" s="172"/>
      <c r="E33" s="172"/>
      <c r="F33" s="172"/>
      <c r="G33" s="172"/>
      <c r="H33" s="172"/>
      <c r="I33" s="172"/>
      <c r="J33" s="172"/>
      <c r="K33" s="172"/>
      <c r="L33" s="172"/>
      <c r="M33" s="172"/>
      <c r="N33" s="165"/>
      <c r="O33" s="166"/>
      <c r="P33" s="166"/>
      <c r="Q33" s="166"/>
      <c r="R33" s="167"/>
      <c r="AA33" s="67"/>
      <c r="AB33" s="67"/>
      <c r="AC33" s="68"/>
      <c r="AD33" s="74"/>
      <c r="AE33" s="74"/>
      <c r="AF33" s="74"/>
    </row>
    <row r="34" spans="1:32" ht="35.450000000000003" customHeight="1">
      <c r="A34" s="102"/>
      <c r="B34" s="171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65"/>
      <c r="O34" s="166"/>
      <c r="P34" s="166"/>
      <c r="Q34" s="166"/>
      <c r="R34" s="167"/>
      <c r="AA34" s="73"/>
      <c r="AB34" s="73"/>
      <c r="AC34" s="73"/>
      <c r="AD34" s="73"/>
      <c r="AE34" s="73"/>
      <c r="AF34" s="73"/>
    </row>
    <row r="35" spans="1:32" ht="4.9000000000000004" customHeight="1" thickBot="1">
      <c r="A35" s="34"/>
      <c r="B35" s="34"/>
      <c r="C35" s="34"/>
      <c r="D35" s="34"/>
      <c r="E35" s="34"/>
      <c r="F35" s="34"/>
      <c r="G35" s="34"/>
      <c r="H35" s="34"/>
      <c r="I35" s="34"/>
      <c r="J35" s="35"/>
      <c r="K35" s="35"/>
      <c r="L35" s="35"/>
      <c r="M35" s="35"/>
      <c r="N35" s="35"/>
      <c r="O35" s="35"/>
      <c r="P35" s="36"/>
      <c r="Q35" s="36"/>
      <c r="R35" s="36"/>
      <c r="AA35" s="76"/>
      <c r="AB35" s="76"/>
      <c r="AC35" s="76"/>
      <c r="AD35" s="76"/>
      <c r="AE35" s="76"/>
      <c r="AF35" s="76"/>
    </row>
    <row r="36" spans="1:32" ht="24" customHeight="1">
      <c r="A36" s="157" t="s">
        <v>52</v>
      </c>
      <c r="B36" s="158"/>
      <c r="C36" s="158"/>
      <c r="D36" s="158"/>
      <c r="E36" s="158"/>
      <c r="F36" s="158"/>
      <c r="G36" s="158"/>
      <c r="H36" s="159"/>
      <c r="I36" s="160" t="s">
        <v>53</v>
      </c>
      <c r="J36" s="158"/>
      <c r="K36" s="158"/>
      <c r="L36" s="158"/>
      <c r="M36" s="158"/>
      <c r="N36" s="159"/>
      <c r="O36" s="136" t="s">
        <v>103</v>
      </c>
      <c r="P36" s="137"/>
      <c r="Q36" s="138"/>
      <c r="R36" s="80" t="s">
        <v>136</v>
      </c>
      <c r="AA36" s="76"/>
      <c r="AB36" s="76"/>
      <c r="AC36" s="76"/>
      <c r="AD36" s="76"/>
      <c r="AE36" s="76"/>
      <c r="AF36" s="76"/>
    </row>
    <row r="37" spans="1:32" ht="64.150000000000006" customHeight="1" thickBot="1">
      <c r="A37" s="146"/>
      <c r="B37" s="147"/>
      <c r="C37" s="147"/>
      <c r="D37" s="147"/>
      <c r="E37" s="147"/>
      <c r="F37" s="147"/>
      <c r="G37" s="147"/>
      <c r="H37" s="148"/>
      <c r="I37" s="149" t="str">
        <f>回應!C2</f>
        <v>柯育婷/蔡宇育</v>
      </c>
      <c r="J37" s="150"/>
      <c r="K37" s="150"/>
      <c r="L37" s="150"/>
      <c r="M37" s="150"/>
      <c r="N37" s="151"/>
      <c r="O37" s="149"/>
      <c r="P37" s="150"/>
      <c r="Q37" s="151"/>
      <c r="R37" s="59"/>
      <c r="S37" s="60"/>
      <c r="U37"/>
      <c r="AA37" s="67"/>
      <c r="AB37" s="69"/>
      <c r="AC37" s="75"/>
      <c r="AD37" s="75"/>
      <c r="AE37" s="67"/>
      <c r="AF37" s="67"/>
    </row>
    <row r="38" spans="1:32" ht="4.9000000000000004" customHeight="1">
      <c r="A38" s="37"/>
      <c r="B38" s="37"/>
      <c r="C38" s="37"/>
      <c r="D38" s="37"/>
      <c r="E38" s="37"/>
      <c r="F38" s="37"/>
      <c r="G38" s="37"/>
      <c r="H38" s="37"/>
      <c r="I38" s="37"/>
      <c r="J38" s="38"/>
      <c r="K38" s="38"/>
      <c r="L38" s="38"/>
      <c r="M38" s="38"/>
      <c r="N38" s="38"/>
      <c r="O38" s="38"/>
      <c r="P38" s="39"/>
      <c r="Q38" s="39"/>
      <c r="R38" s="39"/>
      <c r="S38" s="143" t="str">
        <f>"案名:"&amp;回應!G2&amp;"    標的物:"&amp;回應!H2</f>
        <v>案名:南區水交社優質輕屋齡三房平車    標的物:台南市南區水交社路26號2樓</v>
      </c>
      <c r="T38" s="143"/>
      <c r="U38" s="143"/>
      <c r="V38" s="143"/>
      <c r="W38" s="143"/>
      <c r="X38" s="143"/>
      <c r="Y38" s="143"/>
      <c r="Z38" s="143"/>
      <c r="AA38" s="143"/>
      <c r="AB38" s="143"/>
      <c r="AC38" s="143"/>
      <c r="AD38" s="143"/>
      <c r="AE38" s="143"/>
      <c r="AF38" s="143"/>
    </row>
    <row r="39" spans="1:32" s="40" customFormat="1" ht="15">
      <c r="A39" s="152" t="s">
        <v>54</v>
      </c>
      <c r="B39" s="152"/>
      <c r="C39" s="152"/>
      <c r="D39" s="152"/>
      <c r="E39" s="152"/>
      <c r="F39" s="152"/>
      <c r="G39" s="152"/>
      <c r="H39" s="152"/>
      <c r="I39" s="152"/>
      <c r="J39" s="152"/>
      <c r="K39" s="152"/>
      <c r="L39" s="152"/>
      <c r="M39" s="152"/>
      <c r="N39" s="152"/>
      <c r="O39" s="152"/>
      <c r="P39" s="152"/>
      <c r="Q39" s="152"/>
      <c r="R39" s="152"/>
      <c r="S39" s="143"/>
      <c r="T39" s="143"/>
      <c r="U39" s="143"/>
      <c r="V39" s="143"/>
      <c r="W39" s="143"/>
      <c r="X39" s="143"/>
      <c r="Y39" s="143"/>
      <c r="Z39" s="143"/>
      <c r="AA39" s="143"/>
      <c r="AB39" s="143"/>
      <c r="AC39" s="143"/>
      <c r="AD39" s="143"/>
      <c r="AE39" s="143"/>
      <c r="AF39" s="143"/>
    </row>
    <row r="51" spans="4:4">
      <c r="D51"/>
    </row>
  </sheetData>
  <sheetProtection algorithmName="SHA-512" hashValue="CFnd1D6Xla2xtFYVG2xMH2hzzTX+BIavIIC4za3iTpgQ9Sar6jwplM8Ei1s/rkuNn3d4ZXcIxpGE4LeF+TVqSw==" saltValue="7PTjjwMAFahD1IijzS2QHg==" spinCount="100000" sheet="1" objects="1" scenarios="1"/>
  <mergeCells count="75">
    <mergeCell ref="B6:M6"/>
    <mergeCell ref="O6:R6"/>
    <mergeCell ref="G1:R3"/>
    <mergeCell ref="S1:AF2"/>
    <mergeCell ref="A3:F3"/>
    <mergeCell ref="A4:R4"/>
    <mergeCell ref="S3:AE5"/>
    <mergeCell ref="A13:A14"/>
    <mergeCell ref="N13:P14"/>
    <mergeCell ref="Q13:R14"/>
    <mergeCell ref="K7:M7"/>
    <mergeCell ref="A9:A11"/>
    <mergeCell ref="B9:F11"/>
    <mergeCell ref="G9:L11"/>
    <mergeCell ref="M9:M11"/>
    <mergeCell ref="N9:N11"/>
    <mergeCell ref="N19:O19"/>
    <mergeCell ref="P19:R19"/>
    <mergeCell ref="N20:O20"/>
    <mergeCell ref="P20:R20"/>
    <mergeCell ref="N16:P16"/>
    <mergeCell ref="Q16:R16"/>
    <mergeCell ref="N17:P17"/>
    <mergeCell ref="Q17:R17"/>
    <mergeCell ref="N24:O24"/>
    <mergeCell ref="P24:R24"/>
    <mergeCell ref="N26:O26"/>
    <mergeCell ref="P26:R26"/>
    <mergeCell ref="N22:O22"/>
    <mergeCell ref="P22:R22"/>
    <mergeCell ref="N23:O23"/>
    <mergeCell ref="P23:R23"/>
    <mergeCell ref="N29:P29"/>
    <mergeCell ref="N27:P27"/>
    <mergeCell ref="Q27:R27"/>
    <mergeCell ref="N28:P28"/>
    <mergeCell ref="Q28:R28"/>
    <mergeCell ref="S38:AF39"/>
    <mergeCell ref="A39:R39"/>
    <mergeCell ref="G13:M14"/>
    <mergeCell ref="B13:F14"/>
    <mergeCell ref="B16:F17"/>
    <mergeCell ref="G16:M17"/>
    <mergeCell ref="B20:F20"/>
    <mergeCell ref="G20:M20"/>
    <mergeCell ref="A36:H36"/>
    <mergeCell ref="I36:N36"/>
    <mergeCell ref="O36:Q36"/>
    <mergeCell ref="A37:H37"/>
    <mergeCell ref="I37:N37"/>
    <mergeCell ref="O37:Q37"/>
    <mergeCell ref="N31:Q31"/>
    <mergeCell ref="B26:B27"/>
    <mergeCell ref="N32:R34"/>
    <mergeCell ref="A16:A24"/>
    <mergeCell ref="B19:F19"/>
    <mergeCell ref="G19:M19"/>
    <mergeCell ref="G22:I22"/>
    <mergeCell ref="J22:M22"/>
    <mergeCell ref="B28:B29"/>
    <mergeCell ref="C28:M29"/>
    <mergeCell ref="B31:B32"/>
    <mergeCell ref="C31:M32"/>
    <mergeCell ref="B33:B34"/>
    <mergeCell ref="C33:M34"/>
    <mergeCell ref="B22:F22"/>
    <mergeCell ref="B23:F23"/>
    <mergeCell ref="B24:F24"/>
    <mergeCell ref="Q29:R29"/>
    <mergeCell ref="G23:I23"/>
    <mergeCell ref="G24:I24"/>
    <mergeCell ref="J23:M23"/>
    <mergeCell ref="J24:M24"/>
    <mergeCell ref="A26:A34"/>
    <mergeCell ref="C26:M27"/>
  </mergeCells>
  <phoneticPr fontId="7" type="noConversion"/>
  <printOptions horizontalCentered="1"/>
  <pageMargins left="7.874015748031496E-2" right="5.5686274509803922E-2" top="0.27559055118110237" bottom="0.11811023622047245" header="0.23622047244094491" footer="3.937007874015748E-2"/>
  <pageSetup paperSize="9" scale="79" fitToWidth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9C52D-42D9-4E10-A9BE-090D3DC1D572}">
  <sheetPr codeName="工作表6">
    <tabColor theme="1" tint="4.9989318521683403E-2"/>
    <pageSetUpPr fitToPage="1"/>
  </sheetPr>
  <dimension ref="A1:AF42"/>
  <sheetViews>
    <sheetView view="pageBreakPreview" zoomScale="55" zoomScaleNormal="100" zoomScaleSheetLayoutView="55" zoomScalePageLayoutView="85" workbookViewId="0">
      <selection activeCell="I27" sqref="I27:L27"/>
    </sheetView>
  </sheetViews>
  <sheetFormatPr defaultColWidth="8.875" defaultRowHeight="18.75"/>
  <cols>
    <col min="1" max="1" width="4.875" style="1" customWidth="1"/>
    <col min="2" max="5" width="4.625" style="1" customWidth="1"/>
    <col min="6" max="6" width="15.5" style="1" customWidth="1"/>
    <col min="7" max="8" width="1.375" style="1" customWidth="1"/>
    <col min="9" max="12" width="4.625" style="1" customWidth="1"/>
    <col min="13" max="13" width="15.5" style="1" customWidth="1"/>
    <col min="14" max="14" width="4.5" style="1" customWidth="1"/>
    <col min="15" max="16" width="6.875" style="1" customWidth="1"/>
    <col min="17" max="17" width="8" style="1" customWidth="1"/>
    <col min="18" max="18" width="27.125" style="1" customWidth="1"/>
    <col min="19" max="19" width="19.75" style="1" bestFit="1" customWidth="1"/>
    <col min="20" max="30" width="8.875" style="1"/>
    <col min="31" max="31" width="7.125" style="1" customWidth="1"/>
    <col min="32" max="32" width="9.25" style="1" customWidth="1"/>
    <col min="33" max="16384" width="8.875" style="1"/>
  </cols>
  <sheetData>
    <row r="1" spans="1:32" ht="15.6" customHeight="1">
      <c r="G1" s="94" t="s">
        <v>0</v>
      </c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</row>
    <row r="2" spans="1:32" ht="15.6" customHeight="1">
      <c r="F2" s="2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</row>
    <row r="3" spans="1:32" ht="24.6" customHeight="1">
      <c r="A3" s="95" t="s">
        <v>1</v>
      </c>
      <c r="B3" s="96"/>
      <c r="C3" s="96"/>
      <c r="D3" s="96"/>
      <c r="E3" s="96"/>
      <c r="F3" s="96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3"/>
    </row>
    <row r="4" spans="1:32">
      <c r="A4" s="97" t="s">
        <v>2</v>
      </c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</row>
    <row r="5" spans="1:32" ht="6" customHeight="1"/>
    <row r="6" spans="1:32" ht="58.15" customHeight="1">
      <c r="A6" s="4" t="s">
        <v>3</v>
      </c>
      <c r="B6" s="98" t="str">
        <f>回應!H2</f>
        <v>台南市南區水交社路26號2樓</v>
      </c>
      <c r="C6" s="98"/>
      <c r="D6" s="98"/>
      <c r="E6" s="98"/>
      <c r="F6" s="98"/>
      <c r="G6" s="98"/>
      <c r="H6" s="98"/>
      <c r="I6" s="98"/>
      <c r="J6" s="98"/>
      <c r="K6" s="98"/>
      <c r="L6" s="98"/>
      <c r="M6" s="99"/>
      <c r="N6" s="4" t="s">
        <v>4</v>
      </c>
      <c r="O6" s="187" t="str">
        <f>回應!I2</f>
        <v>空屋</v>
      </c>
      <c r="P6" s="187"/>
      <c r="Q6" s="187"/>
      <c r="R6" s="188"/>
    </row>
    <row r="7" spans="1:32" s="5" customFormat="1" ht="5.45" customHeight="1">
      <c r="D7" s="6"/>
      <c r="K7" s="93"/>
      <c r="L7" s="93"/>
      <c r="M7" s="93"/>
      <c r="N7" s="7"/>
      <c r="O7" s="7"/>
      <c r="P7" s="7"/>
      <c r="Q7" s="7"/>
      <c r="R7" s="7"/>
    </row>
    <row r="8" spans="1:32" ht="6" customHeight="1">
      <c r="N8" s="7"/>
      <c r="O8" s="7"/>
      <c r="P8" s="7"/>
      <c r="Q8" s="8"/>
      <c r="R8" s="8"/>
    </row>
    <row r="9" spans="1:32" ht="18" customHeight="1">
      <c r="A9" s="102" t="s">
        <v>5</v>
      </c>
      <c r="B9" s="103" t="s">
        <v>6</v>
      </c>
      <c r="C9" s="103"/>
      <c r="D9" s="103"/>
      <c r="E9" s="103"/>
      <c r="F9" s="103"/>
      <c r="G9" s="104">
        <f>回應!M2</f>
        <v>49.82</v>
      </c>
      <c r="H9" s="104"/>
      <c r="I9" s="104"/>
      <c r="J9" s="104"/>
      <c r="K9" s="104"/>
      <c r="L9" s="104"/>
      <c r="M9" s="105" t="s">
        <v>7</v>
      </c>
      <c r="N9" s="106"/>
      <c r="R9" s="9"/>
    </row>
    <row r="10" spans="1:32" ht="18" customHeight="1">
      <c r="A10" s="102"/>
      <c r="B10" s="103"/>
      <c r="C10" s="103"/>
      <c r="D10" s="103"/>
      <c r="E10" s="103"/>
      <c r="F10" s="103"/>
      <c r="G10" s="104"/>
      <c r="H10" s="104"/>
      <c r="I10" s="104"/>
      <c r="J10" s="104"/>
      <c r="K10" s="104"/>
      <c r="L10" s="104"/>
      <c r="M10" s="105"/>
      <c r="N10" s="106"/>
      <c r="O10" s="10"/>
      <c r="P10" s="10"/>
      <c r="Q10" s="9"/>
      <c r="R10" s="9"/>
    </row>
    <row r="11" spans="1:32" ht="9.6" customHeight="1">
      <c r="A11" s="102"/>
      <c r="B11" s="103"/>
      <c r="C11" s="103"/>
      <c r="D11" s="103"/>
      <c r="E11" s="103"/>
      <c r="F11" s="103"/>
      <c r="G11" s="104"/>
      <c r="H11" s="104"/>
      <c r="I11" s="104"/>
      <c r="J11" s="104"/>
      <c r="K11" s="104"/>
      <c r="L11" s="104"/>
      <c r="M11" s="105"/>
      <c r="N11" s="106"/>
      <c r="O11" s="10"/>
      <c r="P11" s="10"/>
      <c r="Q11" s="9"/>
      <c r="R11" s="9"/>
    </row>
    <row r="12" spans="1:32" ht="15.6" customHeight="1">
      <c r="L12" s="11"/>
    </row>
    <row r="13" spans="1:32" ht="40.9" customHeight="1">
      <c r="A13" s="102" t="s">
        <v>8</v>
      </c>
      <c r="B13" s="118" t="s">
        <v>9</v>
      </c>
      <c r="C13" s="118"/>
      <c r="D13" s="118"/>
      <c r="E13" s="118"/>
      <c r="F13" s="61">
        <f>回應!N2</f>
        <v>23.46</v>
      </c>
      <c r="G13" s="13"/>
      <c r="H13" s="13" t="s">
        <v>10</v>
      </c>
      <c r="I13" s="107" t="s">
        <v>11</v>
      </c>
      <c r="J13" s="107"/>
      <c r="K13" s="107"/>
      <c r="L13" s="107"/>
      <c r="M13" s="12">
        <f>回應!P2</f>
        <v>0</v>
      </c>
      <c r="N13" s="119" t="s">
        <v>12</v>
      </c>
      <c r="O13" s="120"/>
      <c r="P13" s="120"/>
      <c r="Q13" s="109" t="str">
        <f>回應!D2</f>
        <v>EG0522906</v>
      </c>
      <c r="R13" s="109"/>
      <c r="T13" s="14"/>
      <c r="U13" s="11"/>
      <c r="Z13" s="192" t="str">
        <f>"建物權狀 ："&amp;回應!BE2</f>
        <v>建物權狀 ：『已』傳 " 私Line給"助理</v>
      </c>
      <c r="AA13" s="192"/>
      <c r="AB13" s="192"/>
      <c r="AC13" s="192"/>
    </row>
    <row r="14" spans="1:32" ht="40.9" customHeight="1">
      <c r="A14" s="102"/>
      <c r="B14" s="107" t="s">
        <v>13</v>
      </c>
      <c r="C14" s="107"/>
      <c r="D14" s="107"/>
      <c r="E14" s="107"/>
      <c r="F14" s="12">
        <f>回應!O2</f>
        <v>8.3460000000000001</v>
      </c>
      <c r="G14" s="13"/>
      <c r="H14" s="13" t="s">
        <v>10</v>
      </c>
      <c r="I14" s="110"/>
      <c r="J14" s="110"/>
      <c r="K14" s="110"/>
      <c r="L14" s="110"/>
      <c r="M14" s="15"/>
      <c r="N14" s="119"/>
      <c r="O14" s="120"/>
      <c r="P14" s="120"/>
      <c r="Q14" s="109"/>
      <c r="R14" s="109"/>
      <c r="Z14" s="192" t="str">
        <f>"土地權狀 ："&amp;回應!BF2</f>
        <v>土地權狀 ：已完成送出</v>
      </c>
      <c r="AA14" s="192"/>
      <c r="AB14" s="192"/>
      <c r="AC14" s="192"/>
    </row>
    <row r="15" spans="1:32" ht="6" customHeight="1" thickBot="1">
      <c r="N15" s="16"/>
      <c r="O15" s="17"/>
      <c r="P15" s="17"/>
      <c r="Q15" s="17"/>
      <c r="R15" s="17"/>
    </row>
    <row r="16" spans="1:32" ht="37.9" customHeight="1">
      <c r="A16" s="111" t="s">
        <v>14</v>
      </c>
      <c r="B16" s="113">
        <f>回應!Q2</f>
        <v>8</v>
      </c>
      <c r="C16" s="113"/>
      <c r="D16" s="113"/>
      <c r="E16" s="113"/>
      <c r="F16" s="113"/>
      <c r="G16" s="113"/>
      <c r="H16" s="113"/>
      <c r="I16" s="113"/>
      <c r="J16" s="113"/>
      <c r="K16" s="113"/>
      <c r="L16" s="113"/>
      <c r="M16" s="113"/>
      <c r="N16" s="115" t="s">
        <v>15</v>
      </c>
      <c r="O16" s="116"/>
      <c r="P16" s="116"/>
      <c r="Q16" s="117" t="str">
        <f>回應!K2</f>
        <v>華厦:10樓含以下(有電梯)</v>
      </c>
      <c r="R16" s="117"/>
      <c r="Z16" s="49"/>
      <c r="AA16" s="49"/>
      <c r="AB16" s="49"/>
      <c r="AC16" s="49"/>
      <c r="AD16" s="49"/>
      <c r="AE16" s="49"/>
      <c r="AF16" s="49"/>
    </row>
    <row r="17" spans="1:32" ht="37.9" customHeight="1" thickBot="1">
      <c r="A17" s="112"/>
      <c r="B17" s="114"/>
      <c r="C17" s="114"/>
      <c r="D17" s="114"/>
      <c r="E17" s="114"/>
      <c r="F17" s="114"/>
      <c r="G17" s="114"/>
      <c r="H17" s="114"/>
      <c r="I17" s="114"/>
      <c r="J17" s="114"/>
      <c r="K17" s="114"/>
      <c r="L17" s="114"/>
      <c r="M17" s="114"/>
      <c r="N17" s="115" t="s">
        <v>16</v>
      </c>
      <c r="O17" s="116"/>
      <c r="P17" s="116"/>
      <c r="Q17" s="109" t="str">
        <f>回應!J2</f>
        <v>管理室</v>
      </c>
      <c r="R17" s="109"/>
    </row>
    <row r="18" spans="1:32" ht="7.9" customHeight="1">
      <c r="N18" s="16"/>
      <c r="O18" s="17"/>
      <c r="P18" s="17"/>
      <c r="Q18" s="17"/>
      <c r="R18" s="17"/>
    </row>
    <row r="19" spans="1:32" ht="52.15" customHeight="1">
      <c r="A19" s="102" t="s">
        <v>17</v>
      </c>
      <c r="B19" s="107" t="s">
        <v>18</v>
      </c>
      <c r="C19" s="107"/>
      <c r="D19" s="107"/>
      <c r="E19" s="107"/>
      <c r="F19" s="121">
        <f>回應!AM2</f>
        <v>0</v>
      </c>
      <c r="G19" s="121"/>
      <c r="H19" s="121"/>
      <c r="I19" s="121"/>
      <c r="J19" s="121"/>
      <c r="K19" s="121"/>
      <c r="L19" s="121"/>
      <c r="M19" s="122"/>
      <c r="N19" s="123" t="s">
        <v>19</v>
      </c>
      <c r="O19" s="124"/>
      <c r="P19" s="125" t="str">
        <f>回應!AU2</f>
        <v>附近：水交社文化園區、體育公園、新光山越生活圈，生活機能優</v>
      </c>
      <c r="Q19" s="125"/>
      <c r="R19" s="125"/>
    </row>
    <row r="20" spans="1:32" ht="52.15" customHeight="1">
      <c r="A20" s="102"/>
      <c r="B20" s="107" t="s">
        <v>18</v>
      </c>
      <c r="C20" s="107"/>
      <c r="D20" s="107"/>
      <c r="E20" s="107"/>
      <c r="F20" s="18" t="str">
        <f>回應!AN2&amp;回應!AO2&amp;回應!BP2&amp;回應!BQ2&amp;回應!BR2</f>
        <v>坡道/平面</v>
      </c>
      <c r="G20" s="19"/>
      <c r="H20" s="13" t="s">
        <v>10</v>
      </c>
      <c r="I20" s="107" t="s">
        <v>20</v>
      </c>
      <c r="J20" s="107"/>
      <c r="K20" s="107"/>
      <c r="L20" s="107"/>
      <c r="M20" s="20">
        <f>回應!AP2</f>
        <v>0</v>
      </c>
      <c r="N20" s="123" t="s">
        <v>21</v>
      </c>
      <c r="O20" s="124"/>
      <c r="P20" s="125" t="str">
        <f>回應!AV2</f>
        <v>近86快速道路，南來北往，交通便利</v>
      </c>
      <c r="Q20" s="125"/>
      <c r="R20" s="125"/>
      <c r="Z20" s="195" t="str">
        <f>"契變ED編號: "&amp;回應!G2</f>
        <v>契變ED編號: 南區水交社優質輕屋齡三房平車</v>
      </c>
      <c r="AA20" s="195"/>
      <c r="AB20" s="195"/>
    </row>
    <row r="21" spans="1:32" ht="7.9" customHeight="1">
      <c r="N21" s="21"/>
    </row>
    <row r="22" spans="1:32" ht="52.15" customHeight="1">
      <c r="A22" s="102" t="s">
        <v>22</v>
      </c>
      <c r="B22" s="107" t="s">
        <v>23</v>
      </c>
      <c r="C22" s="107"/>
      <c r="D22" s="107"/>
      <c r="E22" s="107"/>
      <c r="F22" s="108" t="str">
        <f>MID(回應!L2,1,2)</f>
        <v>14</v>
      </c>
      <c r="G22" s="108"/>
      <c r="H22" s="22" t="s">
        <v>10</v>
      </c>
      <c r="I22" s="107" t="s">
        <v>24</v>
      </c>
      <c r="J22" s="107"/>
      <c r="K22" s="107"/>
      <c r="L22" s="107"/>
      <c r="M22" s="23">
        <f>回應!AE2</f>
        <v>1</v>
      </c>
      <c r="N22" s="123" t="s">
        <v>25</v>
      </c>
      <c r="O22" s="124"/>
      <c r="P22" s="125" t="str">
        <f>回應!AW2</f>
        <v>至開實驗國小</v>
      </c>
      <c r="Q22" s="125"/>
      <c r="R22" s="125"/>
    </row>
    <row r="23" spans="1:32" ht="52.15" customHeight="1">
      <c r="A23" s="102"/>
      <c r="B23" s="107" t="s">
        <v>26</v>
      </c>
      <c r="C23" s="107"/>
      <c r="D23" s="107"/>
      <c r="E23" s="107"/>
      <c r="F23" s="53" t="str">
        <f>"共"&amp;回應!AG2&amp;"戶"</f>
        <v>共戶</v>
      </c>
      <c r="G23" s="22"/>
      <c r="H23" s="22" t="s">
        <v>10</v>
      </c>
      <c r="I23" s="107" t="s">
        <v>27</v>
      </c>
      <c r="J23" s="107"/>
      <c r="K23" s="107"/>
      <c r="L23" s="107"/>
      <c r="M23" s="52" t="str">
        <f>回應!AB2&amp;"   "&amp;"共"&amp;回應!AF2&amp;"部"</f>
        <v>7   共3部</v>
      </c>
      <c r="N23" s="123" t="s">
        <v>28</v>
      </c>
      <c r="O23" s="124"/>
      <c r="P23" s="125" t="str">
        <f>回應!AX2</f>
        <v>大成國中</v>
      </c>
      <c r="Q23" s="125"/>
      <c r="R23" s="125"/>
      <c r="Y23" s="50"/>
    </row>
    <row r="24" spans="1:32" ht="52.15" customHeight="1">
      <c r="A24" s="102"/>
      <c r="B24" s="126" t="s">
        <v>94</v>
      </c>
      <c r="C24" s="107"/>
      <c r="D24" s="107"/>
      <c r="E24" s="107"/>
      <c r="F24" s="132" t="str">
        <f>回應!AK2&amp;"    "&amp;"$"&amp;回應!AL2</f>
        <v>2792    $有車位+公設內含+固定車位</v>
      </c>
      <c r="G24" s="132"/>
      <c r="H24" s="9" t="s">
        <v>10</v>
      </c>
      <c r="I24" s="126" t="s">
        <v>95</v>
      </c>
      <c r="J24" s="107"/>
      <c r="K24" s="107"/>
      <c r="L24" s="107"/>
      <c r="M24" s="51" t="str">
        <f>回應!U2</f>
        <v>.</v>
      </c>
      <c r="N24" s="123" t="s">
        <v>29</v>
      </c>
      <c r="O24" s="124"/>
      <c r="P24" s="125">
        <f>回應!AY2</f>
        <v>0</v>
      </c>
      <c r="Q24" s="125"/>
      <c r="R24" s="125"/>
      <c r="Z24" s="193">
        <f>回應!BK2</f>
        <v>0</v>
      </c>
      <c r="AA24" s="193"/>
      <c r="AB24" s="193"/>
      <c r="AC24" s="193"/>
    </row>
    <row r="25" spans="1:32" ht="52.15" customHeight="1" thickBot="1">
      <c r="A25" s="102"/>
      <c r="B25" s="107" t="s">
        <v>93</v>
      </c>
      <c r="C25" s="107"/>
      <c r="D25" s="107"/>
      <c r="E25" s="107"/>
      <c r="F25" s="128" t="str">
        <f>回應!X2&amp;回應!Y2&amp;回應!Z2&amp;回應!AA2</f>
        <v>2廳2衛浴3陽台有電梯</v>
      </c>
      <c r="G25" s="128"/>
      <c r="H25" s="128"/>
      <c r="I25" s="128"/>
      <c r="J25" s="128"/>
      <c r="K25" s="128"/>
      <c r="L25" s="128"/>
      <c r="M25" s="128"/>
      <c r="N25" s="129" t="s">
        <v>30</v>
      </c>
      <c r="O25" s="130"/>
      <c r="P25" s="131">
        <f>回應!AZ2</f>
        <v>0</v>
      </c>
      <c r="Q25" s="131"/>
      <c r="R25" s="131"/>
    </row>
    <row r="26" spans="1:32" ht="40.15" customHeight="1" thickTop="1">
      <c r="A26" s="102"/>
      <c r="B26" s="107" t="s">
        <v>31</v>
      </c>
      <c r="C26" s="107"/>
      <c r="D26" s="107"/>
      <c r="E26" s="107"/>
      <c r="F26" s="186" t="str">
        <f>回應!AD2</f>
        <v>世界好美麗</v>
      </c>
      <c r="G26" s="186"/>
      <c r="H26" s="24" t="s">
        <v>10</v>
      </c>
      <c r="I26" s="107" t="s">
        <v>32</v>
      </c>
      <c r="J26" s="107"/>
      <c r="K26" s="107"/>
      <c r="L26" s="107"/>
      <c r="M26" s="48" t="str">
        <f>回應!AC2</f>
        <v>在2樓</v>
      </c>
      <c r="N26" s="119" t="s">
        <v>33</v>
      </c>
      <c r="O26" s="120"/>
      <c r="P26" s="120"/>
      <c r="Q26" s="109">
        <f>回應!BC2</f>
        <v>0</v>
      </c>
      <c r="R26" s="109"/>
    </row>
    <row r="27" spans="1:32" ht="40.15" customHeight="1">
      <c r="A27" s="102"/>
      <c r="B27" s="133" t="s">
        <v>34</v>
      </c>
      <c r="C27" s="133"/>
      <c r="D27" s="133"/>
      <c r="E27" s="133"/>
      <c r="F27" s="25" t="str">
        <f>回應!W2</f>
        <v>3房</v>
      </c>
      <c r="G27" s="26"/>
      <c r="H27" s="1" t="s">
        <v>10</v>
      </c>
      <c r="I27" s="107" t="s">
        <v>35</v>
      </c>
      <c r="J27" s="107"/>
      <c r="K27" s="107"/>
      <c r="L27" s="107"/>
      <c r="M27" s="27">
        <f>113-回應!V4</f>
        <v>6</v>
      </c>
      <c r="N27" s="119" t="s">
        <v>36</v>
      </c>
      <c r="O27" s="120"/>
      <c r="P27" s="120"/>
      <c r="Q27" s="109">
        <f>回應!BD2</f>
        <v>0</v>
      </c>
      <c r="R27" s="109"/>
    </row>
    <row r="28" spans="1:32" ht="40.15" customHeight="1">
      <c r="A28" s="102"/>
      <c r="B28" s="107" t="s">
        <v>37</v>
      </c>
      <c r="C28" s="107"/>
      <c r="D28" s="107"/>
      <c r="E28" s="107"/>
      <c r="F28" s="134" t="str">
        <f>回應!AH1&amp;回應!AH2</f>
        <v>朝向 [房屋朝]北</v>
      </c>
      <c r="G28" s="134"/>
      <c r="H28" s="28"/>
      <c r="I28" s="134" t="str">
        <f>回應!AI1&amp;回應!AI2</f>
        <v>朝向 [大門朝]南</v>
      </c>
      <c r="J28" s="134"/>
      <c r="K28" s="134"/>
      <c r="L28" s="134"/>
      <c r="M28" s="29" t="str">
        <f>回應!AJ1&amp;回應!AJ2</f>
        <v>警衛管理管理員</v>
      </c>
      <c r="N28" s="119" t="s">
        <v>38</v>
      </c>
      <c r="O28" s="120"/>
      <c r="P28" s="120"/>
      <c r="Q28" s="109" t="str">
        <f>回應!BG2</f>
        <v>已完成送出</v>
      </c>
      <c r="R28" s="109"/>
      <c r="AA28" s="197" t="s">
        <v>98</v>
      </c>
      <c r="AB28" s="197"/>
      <c r="AC28" s="197"/>
      <c r="AD28" s="197"/>
      <c r="AE28" s="197"/>
      <c r="AF28" s="197"/>
    </row>
    <row r="29" spans="1:32" ht="5.45" customHeight="1">
      <c r="N29" s="16"/>
      <c r="O29" s="17"/>
      <c r="P29" s="17"/>
      <c r="Q29" s="17"/>
      <c r="R29" s="17"/>
    </row>
    <row r="30" spans="1:32" ht="35.450000000000003" customHeight="1">
      <c r="A30" s="102" t="s">
        <v>39</v>
      </c>
      <c r="B30" s="107" t="s">
        <v>40</v>
      </c>
      <c r="C30" s="107"/>
      <c r="D30" s="107"/>
      <c r="E30" s="107"/>
      <c r="F30" s="135" t="str">
        <f>回應!R2</f>
        <v>.</v>
      </c>
      <c r="G30" s="135"/>
      <c r="H30" s="1" t="s">
        <v>10</v>
      </c>
      <c r="I30" s="107" t="s">
        <v>41</v>
      </c>
      <c r="J30" s="107"/>
      <c r="K30" s="107"/>
      <c r="L30" s="107"/>
      <c r="M30" s="30" t="str">
        <f>回應!V2</f>
        <v>107.11.14</v>
      </c>
      <c r="N30" s="119" t="s">
        <v>42</v>
      </c>
      <c r="O30" s="120"/>
      <c r="P30" s="120"/>
      <c r="Q30" s="109" t="str">
        <f>回應!BI2</f>
        <v>已完成送出</v>
      </c>
      <c r="R30" s="109"/>
      <c r="AA30" s="196">
        <f>回應!BL2</f>
        <v>0</v>
      </c>
      <c r="AB30" s="196"/>
      <c r="AC30" s="196"/>
      <c r="AD30" s="196"/>
      <c r="AE30" s="196"/>
      <c r="AF30" s="196"/>
    </row>
    <row r="31" spans="1:32" ht="35.450000000000003" customHeight="1">
      <c r="A31" s="102"/>
      <c r="B31" s="107" t="s">
        <v>43</v>
      </c>
      <c r="C31" s="107"/>
      <c r="D31" s="107"/>
      <c r="E31" s="107"/>
      <c r="F31" s="135" t="str">
        <f>回應!S2</f>
        <v>.</v>
      </c>
      <c r="G31" s="135"/>
      <c r="H31" s="1" t="s">
        <v>10</v>
      </c>
      <c r="I31" s="107" t="s">
        <v>44</v>
      </c>
      <c r="J31" s="107"/>
      <c r="K31" s="107"/>
      <c r="L31" s="107"/>
      <c r="M31" s="31" t="str">
        <f>回應!T2</f>
        <v>.</v>
      </c>
      <c r="N31" s="119" t="s">
        <v>45</v>
      </c>
      <c r="O31" s="120"/>
      <c r="P31" s="120"/>
      <c r="Q31" s="109" t="str">
        <f>回應!BH2</f>
        <v>已完成送出</v>
      </c>
      <c r="R31" s="109"/>
      <c r="AC31" s="56" t="s">
        <v>97</v>
      </c>
      <c r="AD31" s="190" t="str">
        <f>回應!BN2&amp;"萬"</f>
        <v>萬</v>
      </c>
      <c r="AE31" s="190"/>
      <c r="AF31" s="190"/>
    </row>
    <row r="32" spans="1:32" ht="7.9" customHeight="1">
      <c r="N32" s="21"/>
    </row>
    <row r="33" spans="1:32" ht="7.9" customHeight="1" thickBot="1">
      <c r="N33" s="21"/>
    </row>
    <row r="34" spans="1:32" ht="35.450000000000003" customHeight="1">
      <c r="A34" s="102" t="s">
        <v>46</v>
      </c>
      <c r="B34" s="32" t="s">
        <v>47</v>
      </c>
      <c r="C34" s="139">
        <f>回應!AQ2</f>
        <v>0</v>
      </c>
      <c r="D34" s="139"/>
      <c r="E34" s="139"/>
      <c r="F34" s="139"/>
      <c r="G34" s="139"/>
      <c r="H34" s="139"/>
      <c r="I34" s="139"/>
      <c r="J34" s="139"/>
      <c r="K34" s="139"/>
      <c r="L34" s="139"/>
      <c r="M34" s="139"/>
      <c r="N34" s="140" t="s">
        <v>48</v>
      </c>
      <c r="O34" s="141"/>
      <c r="P34" s="141"/>
      <c r="Q34" s="141"/>
      <c r="R34" s="33" t="str">
        <f>回應!BA1&amp;回應!BA2</f>
        <v>市場/購物:大成黃昏市場、全聯</v>
      </c>
      <c r="AA34" s="197" t="s">
        <v>99</v>
      </c>
      <c r="AB34" s="197"/>
      <c r="AC34" s="197"/>
      <c r="AD34" s="197"/>
      <c r="AE34" s="197"/>
      <c r="AF34" s="197"/>
    </row>
    <row r="35" spans="1:32" ht="35.450000000000003" customHeight="1">
      <c r="A35" s="102"/>
      <c r="B35" s="32" t="s">
        <v>49</v>
      </c>
      <c r="C35" s="142" t="str">
        <f>回應!AR2</f>
        <v>B3-85號</v>
      </c>
      <c r="D35" s="142"/>
      <c r="E35" s="142"/>
      <c r="F35" s="142"/>
      <c r="G35" s="142"/>
      <c r="H35" s="142"/>
      <c r="I35" s="142"/>
      <c r="J35" s="142"/>
      <c r="K35" s="142"/>
      <c r="L35" s="142"/>
      <c r="M35" s="142"/>
      <c r="N35" s="153" t="str">
        <f>回應!BB2</f>
        <v>水交社公園</v>
      </c>
      <c r="O35" s="182"/>
      <c r="P35" s="182"/>
      <c r="Q35" s="182"/>
      <c r="R35" s="155"/>
      <c r="AA35" s="196">
        <f>回應!BO2</f>
        <v>0</v>
      </c>
      <c r="AB35" s="196"/>
      <c r="AC35" s="196"/>
      <c r="AD35" s="196"/>
      <c r="AE35" s="196"/>
      <c r="AF35" s="196"/>
    </row>
    <row r="36" spans="1:32" ht="35.450000000000003" customHeight="1">
      <c r="A36" s="102"/>
      <c r="B36" s="32" t="s">
        <v>50</v>
      </c>
      <c r="C36" s="142" t="str">
        <f>回應!AS2</f>
        <v>一層3戶，24小時管理，公設完善齊全，有健身房、兒戲室、閱讀室、垃圾集中室</v>
      </c>
      <c r="D36" s="142"/>
      <c r="E36" s="142"/>
      <c r="F36" s="142"/>
      <c r="G36" s="142"/>
      <c r="H36" s="142"/>
      <c r="I36" s="142"/>
      <c r="J36" s="142"/>
      <c r="K36" s="142"/>
      <c r="L36" s="142"/>
      <c r="M36" s="142"/>
      <c r="N36" s="153"/>
      <c r="O36" s="182"/>
      <c r="P36" s="182"/>
      <c r="Q36" s="182"/>
      <c r="R36" s="155"/>
      <c r="AC36" s="56" t="s">
        <v>100</v>
      </c>
      <c r="AD36" s="189">
        <f>回應!BM2</f>
        <v>0</v>
      </c>
      <c r="AE36" s="189"/>
      <c r="AF36" s="189"/>
    </row>
    <row r="37" spans="1:32" ht="35.450000000000003" customHeight="1" thickBot="1">
      <c r="A37" s="102"/>
      <c r="B37" s="32" t="s">
        <v>51</v>
      </c>
      <c r="C37" s="142" t="str">
        <f>回應!AT2</f>
        <v>房間皆開窗，前後陽台採光通風良好，客廳外綠蔭好景</v>
      </c>
      <c r="D37" s="142"/>
      <c r="E37" s="142"/>
      <c r="F37" s="142"/>
      <c r="G37" s="142"/>
      <c r="H37" s="142"/>
      <c r="I37" s="142"/>
      <c r="J37" s="142"/>
      <c r="K37" s="142"/>
      <c r="L37" s="142"/>
      <c r="M37" s="142"/>
      <c r="N37" s="183"/>
      <c r="O37" s="184"/>
      <c r="P37" s="184"/>
      <c r="Q37" s="184"/>
      <c r="R37" s="185"/>
    </row>
    <row r="38" spans="1:32" ht="4.9000000000000004" customHeight="1" thickBot="1">
      <c r="A38" s="34"/>
      <c r="B38" s="34"/>
      <c r="C38" s="34"/>
      <c r="D38" s="34"/>
      <c r="E38" s="34"/>
      <c r="F38" s="34"/>
      <c r="G38" s="34"/>
      <c r="H38" s="34"/>
      <c r="I38" s="34"/>
      <c r="J38" s="35"/>
      <c r="K38" s="35"/>
      <c r="L38" s="35"/>
      <c r="M38" s="35"/>
      <c r="N38" s="35"/>
      <c r="O38" s="35"/>
      <c r="P38" s="36"/>
      <c r="Q38" s="36"/>
      <c r="R38" s="36"/>
      <c r="AA38" s="191" t="s">
        <v>101</v>
      </c>
      <c r="AB38" s="191"/>
      <c r="AC38" s="191"/>
      <c r="AD38" s="191"/>
      <c r="AE38" s="191"/>
      <c r="AF38" s="191"/>
    </row>
    <row r="39" spans="1:32" ht="24" customHeight="1">
      <c r="A39" s="157" t="s">
        <v>52</v>
      </c>
      <c r="B39" s="158"/>
      <c r="C39" s="158"/>
      <c r="D39" s="158"/>
      <c r="E39" s="158"/>
      <c r="F39" s="158"/>
      <c r="G39" s="158"/>
      <c r="H39" s="159"/>
      <c r="I39" s="160" t="s">
        <v>53</v>
      </c>
      <c r="J39" s="158"/>
      <c r="K39" s="158"/>
      <c r="L39" s="158"/>
      <c r="M39" s="158"/>
      <c r="N39" s="159"/>
      <c r="O39" s="136" t="s">
        <v>103</v>
      </c>
      <c r="P39" s="137"/>
      <c r="Q39" s="138"/>
      <c r="R39" s="58" t="s">
        <v>104</v>
      </c>
      <c r="AA39" s="191"/>
      <c r="AB39" s="191"/>
      <c r="AC39" s="191"/>
      <c r="AD39" s="191"/>
      <c r="AE39" s="191"/>
      <c r="AF39" s="191"/>
    </row>
    <row r="40" spans="1:32" ht="64.150000000000006" customHeight="1" thickBot="1">
      <c r="A40" s="146"/>
      <c r="B40" s="147"/>
      <c r="C40" s="147"/>
      <c r="D40" s="147"/>
      <c r="E40" s="147"/>
      <c r="F40" s="147"/>
      <c r="G40" s="147"/>
      <c r="H40" s="148"/>
      <c r="I40" s="149" t="str">
        <f>回應!C2</f>
        <v>柯育婷/蔡宇育</v>
      </c>
      <c r="J40" s="150"/>
      <c r="K40" s="150"/>
      <c r="L40" s="150"/>
      <c r="M40" s="150"/>
      <c r="N40" s="151"/>
      <c r="O40" s="149"/>
      <c r="P40" s="150"/>
      <c r="Q40" s="151"/>
      <c r="R40" s="59"/>
      <c r="S40" s="60"/>
      <c r="AB40" s="57" t="s">
        <v>102</v>
      </c>
      <c r="AC40" s="194" t="str">
        <f>回應!BA2</f>
        <v>大成黃昏市場、全聯</v>
      </c>
      <c r="AD40" s="194"/>
    </row>
    <row r="41" spans="1:32" ht="4.9000000000000004" customHeight="1">
      <c r="A41" s="37"/>
      <c r="B41" s="37"/>
      <c r="C41" s="37"/>
      <c r="D41" s="37"/>
      <c r="E41" s="37"/>
      <c r="F41" s="37"/>
      <c r="G41" s="37"/>
      <c r="H41" s="37"/>
      <c r="I41" s="37"/>
      <c r="J41" s="38"/>
      <c r="K41" s="38"/>
      <c r="L41" s="38"/>
      <c r="M41" s="38"/>
      <c r="N41" s="38"/>
      <c r="O41" s="38"/>
      <c r="P41" s="39"/>
      <c r="Q41" s="39"/>
      <c r="R41" s="39"/>
    </row>
    <row r="42" spans="1:32" s="40" customFormat="1" ht="15">
      <c r="A42" s="152" t="s">
        <v>54</v>
      </c>
      <c r="B42" s="152"/>
      <c r="C42" s="152"/>
      <c r="D42" s="152"/>
      <c r="E42" s="152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2"/>
    </row>
  </sheetData>
  <mergeCells count="103">
    <mergeCell ref="AD36:AF36"/>
    <mergeCell ref="AD31:AF31"/>
    <mergeCell ref="AA38:AF39"/>
    <mergeCell ref="Z13:AC13"/>
    <mergeCell ref="Z14:AC14"/>
    <mergeCell ref="Z24:AC24"/>
    <mergeCell ref="AC40:AD40"/>
    <mergeCell ref="Z20:AB20"/>
    <mergeCell ref="AA30:AF30"/>
    <mergeCell ref="AA28:AF28"/>
    <mergeCell ref="AA34:AF34"/>
    <mergeCell ref="AA35:AF35"/>
    <mergeCell ref="K7:M7"/>
    <mergeCell ref="G1:R3"/>
    <mergeCell ref="A3:F3"/>
    <mergeCell ref="A4:R4"/>
    <mergeCell ref="B6:M6"/>
    <mergeCell ref="O6:R6"/>
    <mergeCell ref="A9:A11"/>
    <mergeCell ref="B9:F11"/>
    <mergeCell ref="G9:L11"/>
    <mergeCell ref="M9:M11"/>
    <mergeCell ref="N9:N11"/>
    <mergeCell ref="Q13:R14"/>
    <mergeCell ref="B14:E14"/>
    <mergeCell ref="I14:L14"/>
    <mergeCell ref="A16:A17"/>
    <mergeCell ref="B16:M17"/>
    <mergeCell ref="N16:P16"/>
    <mergeCell ref="Q16:R16"/>
    <mergeCell ref="N17:P17"/>
    <mergeCell ref="Q17:R17"/>
    <mergeCell ref="A13:A14"/>
    <mergeCell ref="B13:E13"/>
    <mergeCell ref="I13:L13"/>
    <mergeCell ref="N13:P14"/>
    <mergeCell ref="A19:A20"/>
    <mergeCell ref="B19:E19"/>
    <mergeCell ref="N19:O19"/>
    <mergeCell ref="P19:R19"/>
    <mergeCell ref="B20:E20"/>
    <mergeCell ref="I20:L20"/>
    <mergeCell ref="N20:O20"/>
    <mergeCell ref="P20:R20"/>
    <mergeCell ref="F19:M19"/>
    <mergeCell ref="B26:E26"/>
    <mergeCell ref="F26:G26"/>
    <mergeCell ref="I26:L26"/>
    <mergeCell ref="N26:P26"/>
    <mergeCell ref="Q26:R26"/>
    <mergeCell ref="I27:L27"/>
    <mergeCell ref="P23:R23"/>
    <mergeCell ref="B27:E27"/>
    <mergeCell ref="N27:P27"/>
    <mergeCell ref="B23:E23"/>
    <mergeCell ref="I23:L23"/>
    <mergeCell ref="B24:E24"/>
    <mergeCell ref="F24:G24"/>
    <mergeCell ref="I24:L24"/>
    <mergeCell ref="N24:O24"/>
    <mergeCell ref="P24:R24"/>
    <mergeCell ref="B25:E25"/>
    <mergeCell ref="F25:M25"/>
    <mergeCell ref="N25:O25"/>
    <mergeCell ref="P25:R25"/>
    <mergeCell ref="A30:A31"/>
    <mergeCell ref="B30:E30"/>
    <mergeCell ref="F30:G30"/>
    <mergeCell ref="I30:L30"/>
    <mergeCell ref="N30:P30"/>
    <mergeCell ref="Q28:R28"/>
    <mergeCell ref="Q30:R30"/>
    <mergeCell ref="B31:E31"/>
    <mergeCell ref="F31:G31"/>
    <mergeCell ref="I31:L31"/>
    <mergeCell ref="N31:P31"/>
    <mergeCell ref="Q31:R31"/>
    <mergeCell ref="A22:A28"/>
    <mergeCell ref="B22:E22"/>
    <mergeCell ref="F22:G22"/>
    <mergeCell ref="I22:L22"/>
    <mergeCell ref="N22:O22"/>
    <mergeCell ref="B28:E28"/>
    <mergeCell ref="F28:G28"/>
    <mergeCell ref="I28:L28"/>
    <mergeCell ref="N28:P28"/>
    <mergeCell ref="P22:R22"/>
    <mergeCell ref="N23:O23"/>
    <mergeCell ref="Q27:R27"/>
    <mergeCell ref="A34:A37"/>
    <mergeCell ref="C34:M34"/>
    <mergeCell ref="N34:Q34"/>
    <mergeCell ref="C35:M35"/>
    <mergeCell ref="N35:R37"/>
    <mergeCell ref="C36:M36"/>
    <mergeCell ref="C37:M37"/>
    <mergeCell ref="A42:R42"/>
    <mergeCell ref="O39:Q39"/>
    <mergeCell ref="O40:Q40"/>
    <mergeCell ref="I39:N39"/>
    <mergeCell ref="I40:N40"/>
    <mergeCell ref="A39:H39"/>
    <mergeCell ref="A40:H40"/>
  </mergeCells>
  <phoneticPr fontId="4" type="noConversion"/>
  <printOptions horizontalCentered="1"/>
  <pageMargins left="7.874015748031496E-2" right="5.5686274509803922E-2" top="0.27559055118110237" bottom="0.11811023622047245" header="0.23622047244094491" footer="3.937007874015748E-2"/>
  <pageSetup paperSize="9" scale="73" fitToWidth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具名範圍</vt:lpstr>
      </vt:variant>
      <vt:variant>
        <vt:i4>3</vt:i4>
      </vt:variant>
    </vt:vector>
  </HeadingPairs>
  <TitlesOfParts>
    <vt:vector size="7" baseType="lpstr">
      <vt:lpstr>回應</vt:lpstr>
      <vt:lpstr>房屋</vt:lpstr>
      <vt:lpstr>純土地</vt:lpstr>
      <vt:lpstr>X</vt:lpstr>
      <vt:lpstr>X!Print_Area</vt:lpstr>
      <vt:lpstr>房屋!Print_Area</vt:lpstr>
      <vt:lpstr>純土地!Print_Area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城 連</cp:lastModifiedBy>
  <cp:lastPrinted>2026-07-21T05:43:33Z</cp:lastPrinted>
  <dcterms:created xsi:type="dcterms:W3CDTF">2023-03-31T08:12:56Z</dcterms:created>
  <dcterms:modified xsi:type="dcterms:W3CDTF">2026-07-21T05:45:30Z</dcterms:modified>
</cp:coreProperties>
</file>