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KLEIMAN\Users\Research\_MyPapers&amp;Notes\AIAA Journal Space &amp; Rockets\"/>
    </mc:Choice>
  </mc:AlternateContent>
  <xr:revisionPtr revIDLastSave="0" documentId="13_ncr:1_{84340D1A-5270-4D44-8009-617B79FFF336}" xr6:coauthVersionLast="40" xr6:coauthVersionMax="40" xr10:uidLastSave="{00000000-0000-0000-0000-000000000000}"/>
  <bookViews>
    <workbookView xWindow="1440" yWindow="390" windowWidth="25635" windowHeight="15225" tabRatio="983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GMAT!$A$1:$J$48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59" l="1"/>
  <c r="P20" i="59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H3" i="47" l="1"/>
  <c r="H4" i="47" s="1"/>
  <c r="H5" i="47" s="1"/>
  <c r="B7" i="47" l="1"/>
  <c r="E7" i="47" s="1"/>
  <c r="F7" i="47" s="1"/>
  <c r="K2" i="59" l="1"/>
  <c r="K8" i="59"/>
  <c r="K14" i="59"/>
  <c r="K23" i="59"/>
  <c r="K24" i="59"/>
  <c r="K34" i="59"/>
  <c r="K3" i="59"/>
  <c r="K9" i="59"/>
  <c r="K15" i="59"/>
  <c r="K16" i="59"/>
  <c r="K17" i="59"/>
  <c r="K25" i="59"/>
  <c r="K26" i="59"/>
  <c r="K35" i="59"/>
  <c r="K36" i="59"/>
  <c r="K43" i="59"/>
  <c r="K4" i="59"/>
  <c r="K5" i="59"/>
  <c r="K10" i="59"/>
  <c r="K11" i="59"/>
  <c r="K18" i="59"/>
  <c r="K19" i="59"/>
  <c r="K27" i="59"/>
  <c r="K28" i="59"/>
  <c r="K37" i="59"/>
  <c r="K29" i="59"/>
  <c r="K30" i="59"/>
  <c r="K38" i="59"/>
  <c r="K44" i="59"/>
  <c r="K6" i="59"/>
  <c r="K7" i="59"/>
  <c r="K12" i="59"/>
  <c r="K13" i="59"/>
  <c r="K20" i="59"/>
  <c r="K21" i="59"/>
  <c r="K31" i="59"/>
  <c r="K22" i="59"/>
  <c r="K32" i="59"/>
  <c r="K39" i="59"/>
  <c r="K40" i="59"/>
  <c r="K45" i="59"/>
  <c r="K33" i="59"/>
  <c r="K41" i="59"/>
  <c r="K42" i="59"/>
  <c r="K46" i="59"/>
  <c r="K47" i="59"/>
  <c r="K48" i="59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<sst xmlns="http://schemas.openxmlformats.org/spreadsheetml/2006/main" count="799" uniqueCount="226">
  <si>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</si>
  <si>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</si>
  <si>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</si>
  <si>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</si>
  <si>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</si>
  <si>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</si>
  <si>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</si>
  <si>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</si>
  <si>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</si>
  <si>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</si>
  <si>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</si>
  <si>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</si>
  <si>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</si>
  <si>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</si>
  <si>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</si>
  <si>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</si>
  <si>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</si>
  <si>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</si>
  <si>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</si>
  <si>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</si>
  <si>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</si>
  <si>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</si>
  <si>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</si>
  <si>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</si>
  <si>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</si>
  <si>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</si>
  <si>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</si>
  <si>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</si>
  <si>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</si>
  <si>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</si>
  <si>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</si>
  <si>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</si>
  <si>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</si>
  <si>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</si>
  <si>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</si>
  <si>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</si>
  <si>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</si>
  <si>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</si>
  <si>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</si>
  <si>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</si>
  <si>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</si>
  <si>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</si>
  <si>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</si>
  <si>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</si>
  <si>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</si>
  <si>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</si>
  <si>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</si>
  <si>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</si>
  <si>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</si>
  <si>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</si>
  <si>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</si>
  <si>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</si>
  <si>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</si>
  <si>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</si>
  <si>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</si>
  <si>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</si>
  <si>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</si>
  <si>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</si>
  <si>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</si>
  <si>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</si>
  <si>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</si>
  <si>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</si>
  <si>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</si>
  <si>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</si>
  <si>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</si>
  <si>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</si>
  <si>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</si>
  <si>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</si>
  <si>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</si>
  <si>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</si>
  <si>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</si>
  <si>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</si>
  <si>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</si>
  <si>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</si>
  <si>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</si>
  <si>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</si>
  <si>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</si>
  <si>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</si>
  <si>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</si>
  <si>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</si>
  <si>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</si>
  <si>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</si>
  <si>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</si>
  <si>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</si>
  <si>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</si>
  <si>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</si>
  <si>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</si>
  <si>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</si>
  <si>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</si>
  <si>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</si>
  <si>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</si>
  <si>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</si>
  <si>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</si>
  <si>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</si>
  <si>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</si>
  <si>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</si>
  <si>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</si>
  <si>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</si>
  <si>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</si>
  <si>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</si>
  <si>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</si>
  <si>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</si>
  <si>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</si>
  <si>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</si>
  <si>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</si>
  <si>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</si>
  <si>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</si>
  <si>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</si>
  <si>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</si>
  <si>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</si>
  <si>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</si>
  <si>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</si>
  <si>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</si>
  <si>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</si>
  <si>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</si>
  <si>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</si>
  <si>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</si>
  <si>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</si>
  <si>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</si>
  <si>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</si>
  <si>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</si>
  <si>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</si>
  <si>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</si>
  <si>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</si>
  <si>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</si>
  <si>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</si>
  <si>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</si>
  <si>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</si>
  <si>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</si>
  <si>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</si>
  <si>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</si>
  <si>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</si>
  <si>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</si>
  <si>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</si>
  <si>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</si>
  <si>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</si>
  <si>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</si>
  <si>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</si>
  <si>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</si>
  <si>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</si>
  <si>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</si>
  <si>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</si>
  <si>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</si>
  <si>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</si>
  <si>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</si>
  <si>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</si>
  <si>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</si>
  <si>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</si>
  <si>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</si>
  <si>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</si>
  <si>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</si>
  <si>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</si>
  <si>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</si>
  <si>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</si>
  <si>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</si>
  <si>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</si>
  <si>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</si>
  <si>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</si>
  <si>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</si>
  <si>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</si>
  <si>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</si>
  <si>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</si>
  <si>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</si>
  <si>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</si>
  <si>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</si>
  <si>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</si>
  <si>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</si>
  <si>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</si>
  <si>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</si>
  <si>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</si>
  <si>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</si>
  <si>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</si>
  <si>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</si>
  <si>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</si>
  <si>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</si>
  <si>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</si>
  <si>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</si>
  <si>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</si>
  <si>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</si>
  <si>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</si>
  <si>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</si>
  <si>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</si>
  <si>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</si>
  <si>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</si>
  <si>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</si>
  <si>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</si>
  <si>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</si>
  <si>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</si>
  <si>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</si>
  <si>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</si>
  <si>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</si>
  <si>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</si>
  <si>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</si>
  <si>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</si>
  <si>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</si>
  <si>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</si>
  <si>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</si>
  <si>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</si>
  <si>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</si>
  <si>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</si>
  <si>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</si>
  <si>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</si>
  <si>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</si>
  <si>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</si>
  <si>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</si>
  <si>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</si>
  <si>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</si>
  <si>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</si>
  <si>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</si>
  <si>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</si>
  <si>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</si>
  <si>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</si>
  <si>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</si>
  <si>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</si>
  <si>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</si>
  <si>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</si>
  <si>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</si>
  <si>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</si>
  <si>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</si>
  <si>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</si>
  <si>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</si>
  <si>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</si>
  <si>
    <t>Revision 5</t>
  </si>
  <si>
    <t>Added mission_name to Mission Params</t>
  </si>
  <si>
    <t>Revision 6</t>
  </si>
  <si>
    <t>Copy of Vehicle Optimization Tables JS&amp;R_large.xlsx in WorkingFolder\ProjectRoot\projects\GMAT\GMAT-Automation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</si>
</sst>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1" name="Configuration" tableColumnId="1"/>
      <queryTableField id="2" name="Set Point" tableColumnId="2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3" name="Max Thrust Power" tableColumnId="3"/>
      <queryTableField id="11" name="Min Thrust Power" tableColumnId="11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48" tableType="queryTable" totalsRowShown="0" headerRowDxfId="8">
  <autoFilter ref="A1:K48" xr:uid="{5264FF31-9D9E-449E-81F8-150D29B3852C}"/>
  <sortState xmlns:xlrd2="http://schemas.microsoft.com/office/spreadsheetml/2017/richdata2" ref="A2:K48">
    <sortCondition ref="H1:H4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4" xr3:uid="{848C66FB-804F-462E-AE26-A8F9666FE59B}" uniqueName="4" name="Efficiency" queryTableFieldId="4" dataDxfId="6"/>
    <tableColumn id="5" xr3:uid="{F3F11546-6C83-4755-B8AB-1626DF7CA0BF}" uniqueName="5" name="Isp" queryTableFieldId="5"/>
    <tableColumn id="6" xr3:uid="{684244B7-38C9-447B-94FB-87853FFA2AFC}" uniqueName="6" name="Thrust" queryTableFieldId="6" dataDxfId="5"/>
    <tableColumn id="7" xr3:uid="{13A5856F-58FC-4A7C-B8B9-23C8FB08EA55}" uniqueName="7" name="Dry Mass" queryTableFieldId="7" dataDxfId="4"/>
    <tableColumn id="8" xr3:uid="{39916B9C-43B3-4B47-8C53-02EEDBDF1B9F}" uniqueName="8" name="Propellant" queryTableFieldId="8" dataDxfId="3"/>
    <tableColumn id="9" xr3:uid="{B280E9BD-D094-4BC3-A8DF-6A1FF686DB60}" uniqueName="9" name="Payload" queryTableFieldId="9"/>
    <tableColumn id="3" xr3:uid="{8D88D714-0A41-44CF-903E-143FD0FD2191}" uniqueName="3" name="Max Thrust Power" queryTableFieldId="3" dataDxfId="2"/>
    <tableColumn id="11" xr3:uid="{24C44DAF-9055-4A91-9774-AB4AE31E6595}" uniqueName="11" name="Min Thrust Power" queryTableFieldId="11" dataDxfId="1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8"/>
  <sheetViews>
    <sheetView tabSelected="1" workbookViewId="0">
      <selection activeCell="B13" sqref="B13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224</v>
      </c>
      <c r="B8" t="s">
        <v>225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C2" sqref="C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48"/>
  <sheetViews>
    <sheetView workbookViewId="0">
      <selection activeCell="L5" sqref="L5"/>
    </sheetView>
  </sheetViews>
  <sheetFormatPr defaultRowHeight="15" x14ac:dyDescent="0.25"/>
  <cols>
    <col min="1" max="1" width="17.85546875" bestFit="1" customWidth="1"/>
    <col min="2" max="11" width="10.28515625" customWidth="1"/>
    <col min="12" max="12" width="19.140625" bestFit="1" customWidth="1"/>
    <col min="13" max="13" width="13.85546875" bestFit="1" customWidth="1"/>
  </cols>
  <sheetData>
    <row r="1" spans="1:11" ht="45" x14ac:dyDescent="0.25">
      <c r="A1" s="47" t="s">
        <v>4</v>
      </c>
      <c r="B1" s="47" t="s">
        <v>183</v>
      </c>
      <c r="C1" s="47" t="s">
        <v>61</v>
      </c>
      <c r="D1" s="47" t="s">
        <v>62</v>
      </c>
      <c r="E1" s="47" t="s">
        <v>180</v>
      </c>
      <c r="F1" s="47" t="s">
        <v>177</v>
      </c>
      <c r="G1" s="47" t="s">
        <v>182</v>
      </c>
      <c r="H1" s="47" t="s">
        <v>188</v>
      </c>
      <c r="I1" s="47" t="s">
        <v>178</v>
      </c>
      <c r="J1" s="47" t="s">
        <v>179</v>
      </c>
      <c r="K1" s="47" t="s">
        <v>181</v>
      </c>
    </row>
    <row r="2" spans="1:11" x14ac:dyDescent="0.25">
      <c r="A2" t="s">
        <v>91</v>
      </c>
      <c r="B2" s="118" t="s">
        <v>184</v>
      </c>
      <c r="C2" s="2">
        <v>0.56000000000000005</v>
      </c>
      <c r="D2">
        <v>1979</v>
      </c>
      <c r="E2" s="55">
        <v>7.44</v>
      </c>
      <c r="F2" s="12">
        <v>6500.3850000000002</v>
      </c>
      <c r="G2" s="12">
        <v>4254.1546075964043</v>
      </c>
      <c r="H2">
        <v>2000</v>
      </c>
      <c r="I2" s="12">
        <v>128.96</v>
      </c>
      <c r="J2" s="12">
        <v>32.24</v>
      </c>
      <c r="K2" s="12">
        <f>configspec[[#This Row],[Max Thrust Power]]+5</f>
        <v>133.96</v>
      </c>
    </row>
    <row r="3" spans="1:11" x14ac:dyDescent="0.25">
      <c r="A3" t="s">
        <v>33</v>
      </c>
      <c r="B3" s="118" t="s">
        <v>185</v>
      </c>
      <c r="C3" s="2">
        <v>0.60599999999999998</v>
      </c>
      <c r="D3">
        <v>2217</v>
      </c>
      <c r="E3" s="55">
        <v>7.1840000000000002</v>
      </c>
      <c r="F3" s="12">
        <v>8024.78</v>
      </c>
      <c r="G3" s="12">
        <v>4506.0651182256497</v>
      </c>
      <c r="H3">
        <v>2000</v>
      </c>
      <c r="I3" s="12">
        <v>128.976</v>
      </c>
      <c r="J3" s="12">
        <v>32.244</v>
      </c>
      <c r="K3" s="12">
        <f>configspec[[#This Row],[Max Thrust Power]]+5</f>
        <v>133.976</v>
      </c>
    </row>
    <row r="4" spans="1:11" x14ac:dyDescent="0.25">
      <c r="A4" t="s">
        <v>42</v>
      </c>
      <c r="B4" s="118" t="s">
        <v>186</v>
      </c>
      <c r="C4" s="2">
        <v>0.60599999999999998</v>
      </c>
      <c r="D4">
        <v>2583</v>
      </c>
      <c r="E4" s="55">
        <v>4.72</v>
      </c>
      <c r="F4" s="12">
        <v>6049.4007117450983</v>
      </c>
      <c r="G4" s="12">
        <v>2972.0806905330473</v>
      </c>
      <c r="H4">
        <v>2000</v>
      </c>
      <c r="I4" s="12">
        <v>101.232</v>
      </c>
      <c r="J4" s="12">
        <v>25.308</v>
      </c>
      <c r="K4" s="12">
        <f>configspec[[#This Row],[Max Thrust Power]]+5</f>
        <v>106.232</v>
      </c>
    </row>
    <row r="5" spans="1:11" x14ac:dyDescent="0.25">
      <c r="A5" t="s">
        <v>46</v>
      </c>
      <c r="B5" s="118" t="s">
        <v>186</v>
      </c>
      <c r="C5" s="2">
        <v>0.60599999999999998</v>
      </c>
      <c r="D5">
        <v>2637</v>
      </c>
      <c r="E5" s="55">
        <v>6.032</v>
      </c>
      <c r="F5" s="12">
        <v>6500.0429475098044</v>
      </c>
      <c r="G5" s="12">
        <v>3091.0712552088294</v>
      </c>
      <c r="H5">
        <v>2000</v>
      </c>
      <c r="I5" s="12">
        <v>128.928</v>
      </c>
      <c r="J5" s="12">
        <v>32.231999999999999</v>
      </c>
      <c r="K5" s="12">
        <f>configspec[[#This Row],[Max Thrust Power]]+5</f>
        <v>133.928</v>
      </c>
    </row>
    <row r="6" spans="1:11" x14ac:dyDescent="0.25">
      <c r="A6" t="s">
        <v>50</v>
      </c>
      <c r="B6" s="118" t="s">
        <v>187</v>
      </c>
      <c r="C6" s="2">
        <v>0.59199999999999997</v>
      </c>
      <c r="D6">
        <v>3203</v>
      </c>
      <c r="E6" s="55">
        <v>2.7519999999999998</v>
      </c>
      <c r="F6" s="12">
        <v>5319.067965392157</v>
      </c>
      <c r="G6" s="12">
        <v>2107.9351936609933</v>
      </c>
      <c r="H6">
        <v>2000</v>
      </c>
      <c r="I6" s="12">
        <v>73.007999999999996</v>
      </c>
      <c r="J6" s="12">
        <v>18.251999999999999</v>
      </c>
      <c r="K6" s="12">
        <f>configspec[[#This Row],[Max Thrust Power]]+5</f>
        <v>78.007999999999996</v>
      </c>
    </row>
    <row r="7" spans="1:11" x14ac:dyDescent="0.25">
      <c r="A7" t="s">
        <v>58</v>
      </c>
      <c r="B7" s="118" t="s">
        <v>187</v>
      </c>
      <c r="C7" s="2">
        <v>0.57999999999999996</v>
      </c>
      <c r="D7">
        <v>3152</v>
      </c>
      <c r="E7" s="55">
        <v>3.8079999999999998</v>
      </c>
      <c r="F7" s="12">
        <v>6050.1136529215692</v>
      </c>
      <c r="G7" s="12">
        <v>2392.9140529700589</v>
      </c>
      <c r="H7">
        <v>2000</v>
      </c>
      <c r="I7" s="12">
        <v>101.47200000000001</v>
      </c>
      <c r="J7" s="12">
        <v>25.368000000000002</v>
      </c>
      <c r="K7" s="12">
        <f>configspec[[#This Row],[Max Thrust Power]]+5</f>
        <v>106.47200000000001</v>
      </c>
    </row>
    <row r="8" spans="1:11" x14ac:dyDescent="0.25">
      <c r="A8" t="s">
        <v>98</v>
      </c>
      <c r="B8" s="118" t="s">
        <v>184</v>
      </c>
      <c r="C8" s="2">
        <v>0.56999999999999995</v>
      </c>
      <c r="D8">
        <v>1977</v>
      </c>
      <c r="E8" s="55">
        <v>11.68</v>
      </c>
      <c r="F8" s="12">
        <v>11060</v>
      </c>
      <c r="G8" s="12">
        <v>7415.9900817809221</v>
      </c>
      <c r="H8">
        <v>4000</v>
      </c>
      <c r="I8" s="12">
        <v>191.96800000000002</v>
      </c>
      <c r="J8" s="12">
        <v>23.996000000000002</v>
      </c>
      <c r="K8" s="12">
        <f>configspec[[#This Row],[Max Thrust Power]]+5</f>
        <v>196.96800000000002</v>
      </c>
    </row>
    <row r="9" spans="1:11" x14ac:dyDescent="0.25">
      <c r="A9" t="s">
        <v>25</v>
      </c>
      <c r="B9" s="118" t="s">
        <v>185</v>
      </c>
      <c r="C9" s="2">
        <v>0.58399999999999996</v>
      </c>
      <c r="D9">
        <v>2077</v>
      </c>
      <c r="E9" s="55">
        <v>8.32</v>
      </c>
      <c r="F9" s="12">
        <v>11088.09</v>
      </c>
      <c r="G9" s="12">
        <v>7029.9695970848697</v>
      </c>
      <c r="H9">
        <v>4000</v>
      </c>
      <c r="I9" s="12">
        <v>145.184</v>
      </c>
      <c r="J9" s="12">
        <v>18.148</v>
      </c>
      <c r="K9" s="12">
        <f>configspec[[#This Row],[Max Thrust Power]]+5</f>
        <v>150.184</v>
      </c>
    </row>
    <row r="10" spans="1:11" x14ac:dyDescent="0.25">
      <c r="A10" t="s">
        <v>39</v>
      </c>
      <c r="B10" s="118" t="s">
        <v>186</v>
      </c>
      <c r="C10" s="2">
        <v>0.58399999999999996</v>
      </c>
      <c r="D10">
        <v>2696</v>
      </c>
      <c r="E10" s="55">
        <v>6.3360000000000003</v>
      </c>
      <c r="F10" s="12">
        <v>10025.448861817928</v>
      </c>
      <c r="G10" s="12">
        <v>4837.4771746236011</v>
      </c>
      <c r="H10">
        <v>4000</v>
      </c>
      <c r="I10" s="12">
        <v>145.40800000000002</v>
      </c>
      <c r="J10" s="12">
        <v>18.176000000000002</v>
      </c>
      <c r="K10" s="12">
        <f>configspec[[#This Row],[Max Thrust Power]]+5</f>
        <v>150.40800000000002</v>
      </c>
    </row>
    <row r="11" spans="1:11" x14ac:dyDescent="0.25">
      <c r="A11" t="s">
        <v>43</v>
      </c>
      <c r="B11" s="118" t="s">
        <v>186</v>
      </c>
      <c r="C11" s="2">
        <v>0.60599999999999998</v>
      </c>
      <c r="D11">
        <v>2583</v>
      </c>
      <c r="E11" s="55">
        <v>9.44</v>
      </c>
      <c r="F11" s="12">
        <v>11091.132992170868</v>
      </c>
      <c r="G11" s="12">
        <v>5519.3207443018791</v>
      </c>
      <c r="H11">
        <v>4000</v>
      </c>
      <c r="I11" s="12">
        <v>202.464</v>
      </c>
      <c r="J11" s="12">
        <v>25.308</v>
      </c>
      <c r="K11" s="12">
        <f>configspec[[#This Row],[Max Thrust Power]]+5</f>
        <v>207.464</v>
      </c>
    </row>
    <row r="12" spans="1:11" x14ac:dyDescent="0.25">
      <c r="A12" t="s">
        <v>54</v>
      </c>
      <c r="B12" s="118" t="s">
        <v>187</v>
      </c>
      <c r="C12" s="2">
        <v>0.60699999999999998</v>
      </c>
      <c r="D12">
        <v>3068</v>
      </c>
      <c r="E12" s="55">
        <v>5.2</v>
      </c>
      <c r="F12" s="12">
        <v>8499.5201239803937</v>
      </c>
      <c r="G12" s="12">
        <v>3669.3396526441006</v>
      </c>
      <c r="H12">
        <v>4000</v>
      </c>
      <c r="I12" s="12">
        <v>128.75200000000001</v>
      </c>
      <c r="J12" s="12">
        <v>32.188000000000002</v>
      </c>
      <c r="K12" s="12">
        <f>configspec[[#This Row],[Max Thrust Power]]+5</f>
        <v>133.75200000000001</v>
      </c>
    </row>
    <row r="13" spans="1:11" x14ac:dyDescent="0.25">
      <c r="A13" t="s">
        <v>51</v>
      </c>
      <c r="B13" s="118" t="s">
        <v>187</v>
      </c>
      <c r="C13" s="2">
        <v>0.59199999999999997</v>
      </c>
      <c r="D13">
        <v>3203</v>
      </c>
      <c r="E13" s="55">
        <v>5.5039999999999996</v>
      </c>
      <c r="F13" s="12">
        <v>10027.254979464986</v>
      </c>
      <c r="G13" s="12">
        <v>4012.0907376211931</v>
      </c>
      <c r="H13">
        <v>4000</v>
      </c>
      <c r="I13" s="12">
        <v>146.01599999999999</v>
      </c>
      <c r="J13" s="12">
        <v>18.251999999999999</v>
      </c>
      <c r="K13" s="12">
        <f>configspec[[#This Row],[Max Thrust Power]]+5</f>
        <v>151.01599999999999</v>
      </c>
    </row>
    <row r="14" spans="1:11" x14ac:dyDescent="0.25">
      <c r="A14" t="s">
        <v>100</v>
      </c>
      <c r="B14" s="118" t="s">
        <v>184</v>
      </c>
      <c r="C14" s="2">
        <v>0.56000000000000005</v>
      </c>
      <c r="D14">
        <v>1979</v>
      </c>
      <c r="E14" s="55">
        <v>14.88</v>
      </c>
      <c r="F14" s="12">
        <v>14855</v>
      </c>
      <c r="G14" s="12">
        <v>10127.204206001932</v>
      </c>
      <c r="H14">
        <v>6000</v>
      </c>
      <c r="I14" s="12">
        <v>257.92</v>
      </c>
      <c r="J14" s="12">
        <v>32.24</v>
      </c>
      <c r="K14" s="12">
        <f>configspec[[#This Row],[Max Thrust Power]]+5</f>
        <v>262.92</v>
      </c>
    </row>
    <row r="15" spans="1:11" x14ac:dyDescent="0.25">
      <c r="A15" t="s">
        <v>26</v>
      </c>
      <c r="B15" s="118" t="s">
        <v>185</v>
      </c>
      <c r="C15" s="2">
        <v>0.60599999999999998</v>
      </c>
      <c r="D15">
        <v>2165</v>
      </c>
      <c r="E15" s="55">
        <v>11.488</v>
      </c>
      <c r="F15" s="12">
        <v>16854.439999999999</v>
      </c>
      <c r="G15" s="12">
        <v>10692.350172235956</v>
      </c>
      <c r="H15">
        <v>8000</v>
      </c>
      <c r="I15" s="12">
        <v>201.44</v>
      </c>
      <c r="J15" s="12">
        <v>25.18</v>
      </c>
      <c r="K15" s="12">
        <f>configspec[[#This Row],[Max Thrust Power]]+5</f>
        <v>206.44</v>
      </c>
    </row>
    <row r="16" spans="1:11" x14ac:dyDescent="0.25">
      <c r="A16" t="s">
        <v>27</v>
      </c>
      <c r="B16" s="118" t="s">
        <v>185</v>
      </c>
      <c r="C16" s="2">
        <v>0.60599999999999998</v>
      </c>
      <c r="D16">
        <v>2217</v>
      </c>
      <c r="E16" s="55">
        <v>14.368</v>
      </c>
      <c r="F16" s="12">
        <v>16854.439999999999</v>
      </c>
      <c r="G16" s="12">
        <v>10412.60447835069</v>
      </c>
      <c r="H16">
        <v>8000</v>
      </c>
      <c r="I16" s="12">
        <v>257.952</v>
      </c>
      <c r="J16" s="12">
        <v>32.244</v>
      </c>
      <c r="K16" s="12">
        <f>configspec[[#This Row],[Max Thrust Power]]+5</f>
        <v>262.952</v>
      </c>
    </row>
    <row r="17" spans="1:17" x14ac:dyDescent="0.25">
      <c r="A17" t="s">
        <v>36</v>
      </c>
      <c r="B17" s="118" t="s">
        <v>185</v>
      </c>
      <c r="C17" s="2">
        <v>0.60599999999999998</v>
      </c>
      <c r="D17">
        <v>2165</v>
      </c>
      <c r="E17" s="55">
        <v>17.231999999999999</v>
      </c>
      <c r="F17" s="12">
        <v>19279.183613067227</v>
      </c>
      <c r="G17" s="12">
        <v>11935.54863687022</v>
      </c>
      <c r="H17">
        <v>8000</v>
      </c>
      <c r="I17" s="12">
        <v>302.16000000000003</v>
      </c>
      <c r="J17" s="12">
        <v>25.18</v>
      </c>
      <c r="K17" s="12">
        <f>configspec[[#This Row],[Max Thrust Power]]+5</f>
        <v>307.16000000000003</v>
      </c>
    </row>
    <row r="18" spans="1:17" x14ac:dyDescent="0.25">
      <c r="A18" t="s">
        <v>47</v>
      </c>
      <c r="B18" s="118" t="s">
        <v>186</v>
      </c>
      <c r="C18" s="2">
        <v>0.60599999999999998</v>
      </c>
      <c r="D18">
        <v>2637</v>
      </c>
      <c r="E18" s="55">
        <v>12.064</v>
      </c>
      <c r="F18" s="12">
        <v>16854.150659700281</v>
      </c>
      <c r="G18" s="12">
        <v>8594.8395372051327</v>
      </c>
      <c r="H18">
        <v>8000</v>
      </c>
      <c r="I18" s="12">
        <v>257.85599999999999</v>
      </c>
      <c r="J18" s="12">
        <v>32.231999999999999</v>
      </c>
      <c r="K18" s="12">
        <f>configspec[[#This Row],[Max Thrust Power]]+5</f>
        <v>262.85599999999999</v>
      </c>
    </row>
    <row r="19" spans="1:17" x14ac:dyDescent="0.25">
      <c r="A19" t="s">
        <v>44</v>
      </c>
      <c r="B19" s="118" t="s">
        <v>186</v>
      </c>
      <c r="C19" s="2">
        <v>0.60599999999999998</v>
      </c>
      <c r="D19">
        <v>2583</v>
      </c>
      <c r="E19" s="55">
        <v>14.16</v>
      </c>
      <c r="F19" s="12">
        <v>19283.746436596637</v>
      </c>
      <c r="G19" s="12">
        <v>9816.603711033129</v>
      </c>
      <c r="H19">
        <v>8000</v>
      </c>
      <c r="I19" s="12">
        <v>303.69600000000003</v>
      </c>
      <c r="J19" s="12">
        <v>25.308</v>
      </c>
      <c r="K19" s="12">
        <f>configspec[[#This Row],[Max Thrust Power]]+5</f>
        <v>308.69600000000003</v>
      </c>
      <c r="O19" t="s">
        <v>217</v>
      </c>
    </row>
    <row r="20" spans="1:17" x14ac:dyDescent="0.25">
      <c r="A20" t="s">
        <v>59</v>
      </c>
      <c r="B20" s="118" t="s">
        <v>187</v>
      </c>
      <c r="C20" s="2">
        <v>0.57999999999999996</v>
      </c>
      <c r="D20">
        <v>3152</v>
      </c>
      <c r="E20" s="55">
        <v>7.6159999999999997</v>
      </c>
      <c r="F20" s="12">
        <v>15093</v>
      </c>
      <c r="G20" s="12">
        <v>6480.4498569217039</v>
      </c>
      <c r="H20">
        <v>8000</v>
      </c>
      <c r="I20" s="12">
        <v>202.94400000000002</v>
      </c>
      <c r="J20" s="12">
        <v>25.368000000000002</v>
      </c>
      <c r="K20" s="12">
        <f>configspec[[#This Row],[Max Thrust Power]]+5</f>
        <v>207.94400000000002</v>
      </c>
      <c r="M20">
        <f>ROWS(configspec[])</f>
        <v>47</v>
      </c>
      <c r="N20" t="s">
        <v>211</v>
      </c>
      <c r="O20">
        <f>4+2</f>
        <v>6</v>
      </c>
      <c r="P20">
        <f>M20*O20</f>
        <v>282</v>
      </c>
      <c r="Q20" t="s">
        <v>216</v>
      </c>
    </row>
    <row r="21" spans="1:17" x14ac:dyDescent="0.25">
      <c r="A21" t="s">
        <v>55</v>
      </c>
      <c r="B21" s="118" t="s">
        <v>187</v>
      </c>
      <c r="C21" s="2">
        <v>0.60699999999999998</v>
      </c>
      <c r="D21">
        <v>3068</v>
      </c>
      <c r="E21" s="55">
        <v>10.4</v>
      </c>
      <c r="F21" s="12">
        <v>16853</v>
      </c>
      <c r="G21" s="12">
        <v>7287.6416134321144</v>
      </c>
      <c r="H21">
        <v>8000</v>
      </c>
      <c r="I21" s="12">
        <v>257.50400000000002</v>
      </c>
      <c r="J21" s="12">
        <v>32.188000000000002</v>
      </c>
      <c r="K21" s="12">
        <f>configspec[[#This Row],[Max Thrust Power]]+5</f>
        <v>262.50400000000002</v>
      </c>
      <c r="M21">
        <f>COLUMNS(configspec[])</f>
        <v>11</v>
      </c>
      <c r="N21" t="s">
        <v>212</v>
      </c>
    </row>
    <row r="22" spans="1:17" x14ac:dyDescent="0.25">
      <c r="A22" t="s">
        <v>52</v>
      </c>
      <c r="B22" s="118" t="s">
        <v>187</v>
      </c>
      <c r="C22" s="2">
        <v>0.59199999999999997</v>
      </c>
      <c r="D22">
        <v>3203</v>
      </c>
      <c r="E22" s="55">
        <v>8.2560000000000002</v>
      </c>
      <c r="F22" s="12">
        <v>16713</v>
      </c>
      <c r="G22" s="12">
        <v>6909.5097418517071</v>
      </c>
      <c r="H22">
        <v>8000</v>
      </c>
      <c r="I22" s="12">
        <v>219.024</v>
      </c>
      <c r="J22" s="12">
        <v>18.251999999999999</v>
      </c>
      <c r="K22" s="12">
        <f>configspec[[#This Row],[Max Thrust Power]]+5</f>
        <v>224.024</v>
      </c>
    </row>
    <row r="23" spans="1:17" x14ac:dyDescent="0.25">
      <c r="A23" t="s">
        <v>95</v>
      </c>
      <c r="B23" s="118" t="s">
        <v>184</v>
      </c>
      <c r="C23" s="2">
        <v>0.56000000000000005</v>
      </c>
      <c r="D23">
        <v>1979</v>
      </c>
      <c r="E23" s="55">
        <v>22.32</v>
      </c>
      <c r="F23" s="12">
        <v>26348</v>
      </c>
      <c r="G23" s="12">
        <v>18347.510593993306</v>
      </c>
      <c r="H23">
        <v>12000</v>
      </c>
      <c r="I23" s="12">
        <v>386.88</v>
      </c>
      <c r="J23" s="12">
        <v>32.24</v>
      </c>
      <c r="K23" s="12">
        <f>configspec[[#This Row],[Max Thrust Power]]+5</f>
        <v>391.88</v>
      </c>
    </row>
    <row r="24" spans="1:17" x14ac:dyDescent="0.25">
      <c r="A24" t="s">
        <v>97</v>
      </c>
      <c r="B24" s="118" t="s">
        <v>184</v>
      </c>
      <c r="C24" s="2">
        <v>0.56999999999999995</v>
      </c>
      <c r="D24">
        <v>1977</v>
      </c>
      <c r="E24" s="55">
        <v>23.36</v>
      </c>
      <c r="F24" s="12">
        <v>27415</v>
      </c>
      <c r="G24" s="12">
        <v>18974.372785812368</v>
      </c>
      <c r="H24">
        <v>12000</v>
      </c>
      <c r="I24" s="12">
        <v>383.93600000000004</v>
      </c>
      <c r="J24" s="12">
        <v>23.996000000000002</v>
      </c>
      <c r="K24" s="12">
        <f>configspec[[#This Row],[Max Thrust Power]]+5</f>
        <v>388.93600000000004</v>
      </c>
    </row>
    <row r="25" spans="1:17" x14ac:dyDescent="0.25">
      <c r="A25" t="s">
        <v>37</v>
      </c>
      <c r="B25" s="118" t="s">
        <v>185</v>
      </c>
      <c r="C25" s="2">
        <v>0.60599999999999998</v>
      </c>
      <c r="D25">
        <v>2217</v>
      </c>
      <c r="E25" s="55">
        <v>21.552</v>
      </c>
      <c r="F25" s="12">
        <v>26348.15734859664</v>
      </c>
      <c r="G25" s="12">
        <v>16151.407953145237</v>
      </c>
      <c r="H25">
        <v>12000</v>
      </c>
      <c r="I25" s="12">
        <v>386.928</v>
      </c>
      <c r="J25" s="12">
        <v>32.244</v>
      </c>
      <c r="K25" s="12">
        <f>configspec[[#This Row],[Max Thrust Power]]+5</f>
        <v>391.928</v>
      </c>
    </row>
    <row r="26" spans="1:17" x14ac:dyDescent="0.25">
      <c r="A26" t="s">
        <v>28</v>
      </c>
      <c r="B26" s="118" t="s">
        <v>185</v>
      </c>
      <c r="C26" s="2">
        <v>0.60599999999999998</v>
      </c>
      <c r="D26">
        <v>2165</v>
      </c>
      <c r="E26" s="55">
        <v>22.975999999999999</v>
      </c>
      <c r="F26" s="12">
        <v>28255.760000000002</v>
      </c>
      <c r="G26" s="12">
        <v>17563.386086419658</v>
      </c>
      <c r="H26">
        <v>12000</v>
      </c>
      <c r="I26" s="12">
        <v>402.88</v>
      </c>
      <c r="J26" s="12">
        <v>25.18</v>
      </c>
      <c r="K26" s="12">
        <f>configspec[[#This Row],[Max Thrust Power]]+5</f>
        <v>407.88</v>
      </c>
    </row>
    <row r="27" spans="1:17" x14ac:dyDescent="0.25">
      <c r="A27" t="s">
        <v>44</v>
      </c>
      <c r="B27" s="118" t="s">
        <v>186</v>
      </c>
      <c r="C27" s="2">
        <v>0.60599999999999998</v>
      </c>
      <c r="D27">
        <v>2583</v>
      </c>
      <c r="E27" s="55">
        <v>14.16</v>
      </c>
      <c r="F27" s="12">
        <v>23283.746436596637</v>
      </c>
      <c r="G27" s="12">
        <v>12346.249119541026</v>
      </c>
      <c r="H27">
        <v>12000</v>
      </c>
      <c r="I27" s="12">
        <v>303.69600000000003</v>
      </c>
      <c r="J27" s="12">
        <v>25.308</v>
      </c>
      <c r="K27" s="12">
        <f>configspec[[#This Row],[Max Thrust Power]]+5</f>
        <v>308.69600000000003</v>
      </c>
    </row>
    <row r="28" spans="1:17" x14ac:dyDescent="0.25">
      <c r="A28" t="s">
        <v>48</v>
      </c>
      <c r="B28" s="118" t="s">
        <v>186</v>
      </c>
      <c r="C28" s="2">
        <v>0.60599999999999998</v>
      </c>
      <c r="D28">
        <v>2637</v>
      </c>
      <c r="E28" s="55">
        <v>18.096</v>
      </c>
      <c r="F28" s="12">
        <v>26347.729583890756</v>
      </c>
      <c r="G28" s="12">
        <v>13331.808602673642</v>
      </c>
      <c r="H28">
        <v>12000</v>
      </c>
      <c r="I28" s="12">
        <v>386.78399999999999</v>
      </c>
      <c r="J28" s="12">
        <v>32.231999999999999</v>
      </c>
      <c r="K28" s="12">
        <f>configspec[[#This Row],[Max Thrust Power]]+5</f>
        <v>391.78399999999999</v>
      </c>
    </row>
    <row r="29" spans="1:17" x14ac:dyDescent="0.25">
      <c r="A29" t="s">
        <v>41</v>
      </c>
      <c r="B29" s="118" t="s">
        <v>186</v>
      </c>
      <c r="C29" s="2">
        <v>0.58399999999999996</v>
      </c>
      <c r="D29">
        <v>2696</v>
      </c>
      <c r="E29" s="55">
        <v>12.672000000000001</v>
      </c>
      <c r="F29" s="12">
        <v>24321.675736316527</v>
      </c>
      <c r="G29" s="12">
        <v>12197.500147915085</v>
      </c>
      <c r="H29">
        <v>12000</v>
      </c>
      <c r="I29" s="12">
        <v>290.81600000000003</v>
      </c>
      <c r="J29" s="12">
        <v>18.176000000000002</v>
      </c>
      <c r="K29" s="12">
        <f>configspec[[#This Row],[Max Thrust Power]]+5</f>
        <v>295.81600000000003</v>
      </c>
    </row>
    <row r="30" spans="1:17" x14ac:dyDescent="0.25">
      <c r="A30" t="s">
        <v>45</v>
      </c>
      <c r="B30" s="118" t="s">
        <v>186</v>
      </c>
      <c r="C30" s="2">
        <v>0.60599999999999998</v>
      </c>
      <c r="D30">
        <v>2583</v>
      </c>
      <c r="E30" s="55">
        <v>18.88</v>
      </c>
      <c r="F30" s="12">
        <v>24409.915736316529</v>
      </c>
      <c r="G30" s="12">
        <v>12821.050619247522</v>
      </c>
      <c r="H30">
        <v>12000</v>
      </c>
      <c r="I30" s="12">
        <v>404.928</v>
      </c>
      <c r="J30" s="12">
        <v>25.308</v>
      </c>
      <c r="K30" s="12">
        <f>configspec[[#This Row],[Max Thrust Power]]+5</f>
        <v>409.928</v>
      </c>
    </row>
    <row r="31" spans="1:17" x14ac:dyDescent="0.25">
      <c r="A31" t="s">
        <v>55</v>
      </c>
      <c r="B31" s="118" t="s">
        <v>187</v>
      </c>
      <c r="C31" s="2">
        <v>0.60699999999999998</v>
      </c>
      <c r="D31">
        <v>3068</v>
      </c>
      <c r="E31" s="55">
        <v>10.4</v>
      </c>
      <c r="F31" s="12">
        <v>20853</v>
      </c>
      <c r="G31" s="12">
        <v>9384.5029609884696</v>
      </c>
      <c r="H31">
        <v>12000</v>
      </c>
      <c r="I31" s="12">
        <v>257.50400000000002</v>
      </c>
      <c r="J31" s="12">
        <v>32.188000000000002</v>
      </c>
      <c r="K31" s="12">
        <f>configspec[[#This Row],[Max Thrust Power]]+5</f>
        <v>262.50400000000002</v>
      </c>
    </row>
    <row r="32" spans="1:17" x14ac:dyDescent="0.25">
      <c r="A32" t="s">
        <v>77</v>
      </c>
      <c r="B32" s="118" t="s">
        <v>187</v>
      </c>
      <c r="C32" s="2">
        <v>0.57999999999999996</v>
      </c>
      <c r="D32">
        <v>3152</v>
      </c>
      <c r="E32" s="55">
        <v>11.423999999999999</v>
      </c>
      <c r="F32" s="12">
        <v>23286</v>
      </c>
      <c r="G32" s="12">
        <v>9940.1065578907983</v>
      </c>
      <c r="H32">
        <v>12000</v>
      </c>
      <c r="I32" s="12">
        <v>304.416</v>
      </c>
      <c r="J32" s="12">
        <v>25.368000000000002</v>
      </c>
      <c r="K32" s="12">
        <f>configspec[[#This Row],[Max Thrust Power]]+5</f>
        <v>309.416</v>
      </c>
    </row>
    <row r="33" spans="1:11" x14ac:dyDescent="0.25">
      <c r="A33" t="s">
        <v>53</v>
      </c>
      <c r="B33" s="118" t="s">
        <v>187</v>
      </c>
      <c r="C33" s="2">
        <v>0.59199999999999997</v>
      </c>
      <c r="D33">
        <v>3203</v>
      </c>
      <c r="E33" s="55">
        <v>11.007999999999999</v>
      </c>
      <c r="F33" s="12">
        <v>24326</v>
      </c>
      <c r="G33" s="12">
        <v>10116.24547054482</v>
      </c>
      <c r="H33">
        <v>12000</v>
      </c>
      <c r="I33" s="12">
        <v>292.03199999999998</v>
      </c>
      <c r="J33" s="12">
        <v>18.251999999999999</v>
      </c>
      <c r="K33" s="12">
        <f>configspec[[#This Row],[Max Thrust Power]]+5</f>
        <v>297.03199999999998</v>
      </c>
    </row>
    <row r="34" spans="1:11" x14ac:dyDescent="0.25">
      <c r="A34" t="s">
        <v>99</v>
      </c>
      <c r="B34" s="118" t="s">
        <v>184</v>
      </c>
      <c r="C34" s="2">
        <v>0.56000000000000005</v>
      </c>
      <c r="D34">
        <v>1979</v>
      </c>
      <c r="E34" s="55">
        <v>29.76</v>
      </c>
      <c r="F34" s="12">
        <v>37017</v>
      </c>
      <c r="G34" s="12">
        <v>25533.259688691625</v>
      </c>
      <c r="H34">
        <v>16000</v>
      </c>
      <c r="I34" s="12">
        <v>515.84</v>
      </c>
      <c r="J34" s="12">
        <v>32.24</v>
      </c>
      <c r="K34" s="12">
        <f>configspec[[#This Row],[Max Thrust Power]]+5</f>
        <v>520.84</v>
      </c>
    </row>
    <row r="35" spans="1:11" x14ac:dyDescent="0.25">
      <c r="A35" t="s">
        <v>28</v>
      </c>
      <c r="B35" s="118" t="s">
        <v>185</v>
      </c>
      <c r="C35" s="2">
        <v>0.60599999999999998</v>
      </c>
      <c r="D35">
        <v>2165</v>
      </c>
      <c r="E35" s="55">
        <v>22.975999999999999</v>
      </c>
      <c r="F35" s="12">
        <v>32255.760000000002</v>
      </c>
      <c r="G35" s="12">
        <v>20639.66629501868</v>
      </c>
      <c r="H35">
        <v>16000</v>
      </c>
      <c r="I35" s="12">
        <v>402.88</v>
      </c>
      <c r="J35" s="12">
        <v>25.18</v>
      </c>
      <c r="K35" s="12">
        <f>configspec[[#This Row],[Max Thrust Power]]+5</f>
        <v>407.88</v>
      </c>
    </row>
    <row r="36" spans="1:11" x14ac:dyDescent="0.25">
      <c r="A36" t="s">
        <v>29</v>
      </c>
      <c r="B36" s="118" t="s">
        <v>185</v>
      </c>
      <c r="C36" s="2">
        <v>0.60599999999999998</v>
      </c>
      <c r="D36">
        <v>2217</v>
      </c>
      <c r="E36" s="55">
        <v>28.736000000000001</v>
      </c>
      <c r="F36" s="12">
        <v>37017.72</v>
      </c>
      <c r="G36" s="12">
        <v>22477.310005789532</v>
      </c>
      <c r="H36">
        <v>16000</v>
      </c>
      <c r="I36" s="12">
        <v>515.904</v>
      </c>
      <c r="J36" s="12">
        <v>32.244</v>
      </c>
      <c r="K36" s="12">
        <f>configspec[[#This Row],[Max Thrust Power]]+5</f>
        <v>520.904</v>
      </c>
    </row>
    <row r="37" spans="1:11" x14ac:dyDescent="0.25">
      <c r="A37" t="s">
        <v>48</v>
      </c>
      <c r="B37" s="118" t="s">
        <v>186</v>
      </c>
      <c r="C37" s="2">
        <v>0.60599999999999998</v>
      </c>
      <c r="D37">
        <v>2637</v>
      </c>
      <c r="E37" s="55">
        <v>18.096</v>
      </c>
      <c r="F37" s="12">
        <v>30347.729583890756</v>
      </c>
      <c r="G37" s="12">
        <v>15804.651446515069</v>
      </c>
      <c r="H37">
        <v>16000</v>
      </c>
      <c r="I37" s="12">
        <v>386.78399999999999</v>
      </c>
      <c r="J37" s="12">
        <v>32.231999999999999</v>
      </c>
      <c r="K37" s="12">
        <f>configspec[[#This Row],[Max Thrust Power]]+5</f>
        <v>391.78399999999999</v>
      </c>
    </row>
    <row r="38" spans="1:11" x14ac:dyDescent="0.25">
      <c r="A38" t="s">
        <v>45</v>
      </c>
      <c r="B38" s="118" t="s">
        <v>186</v>
      </c>
      <c r="C38" s="2">
        <v>0.60599999999999998</v>
      </c>
      <c r="D38">
        <v>2583</v>
      </c>
      <c r="E38" s="55">
        <v>18.88</v>
      </c>
      <c r="F38" s="12">
        <v>32261.83744102241</v>
      </c>
      <c r="G38" s="12">
        <v>16974.695370128939</v>
      </c>
      <c r="H38">
        <v>16000</v>
      </c>
      <c r="I38" s="12">
        <v>404.928</v>
      </c>
      <c r="J38" s="12">
        <v>25.308</v>
      </c>
      <c r="K38" s="12">
        <f>configspec[[#This Row],[Max Thrust Power]]+5</f>
        <v>409.928</v>
      </c>
    </row>
    <row r="39" spans="1:11" x14ac:dyDescent="0.25">
      <c r="A39" t="s">
        <v>77</v>
      </c>
      <c r="B39" s="118" t="s">
        <v>187</v>
      </c>
      <c r="C39" s="2">
        <v>0.57999999999999996</v>
      </c>
      <c r="D39">
        <v>3152</v>
      </c>
      <c r="E39" s="55">
        <v>11.423999999999999</v>
      </c>
      <c r="F39" s="12">
        <v>27286</v>
      </c>
      <c r="G39" s="12">
        <v>11976.596325948736</v>
      </c>
      <c r="H39">
        <v>16000</v>
      </c>
      <c r="I39" s="12">
        <v>304.416</v>
      </c>
      <c r="J39" s="12">
        <v>25.368000000000002</v>
      </c>
      <c r="K39" s="12">
        <f>configspec[[#This Row],[Max Thrust Power]]+5</f>
        <v>309.416</v>
      </c>
    </row>
    <row r="40" spans="1:11" x14ac:dyDescent="0.25">
      <c r="A40" t="s">
        <v>56</v>
      </c>
      <c r="B40" s="118" t="s">
        <v>187</v>
      </c>
      <c r="C40" s="2">
        <v>0.60699999999999998</v>
      </c>
      <c r="D40">
        <v>3068</v>
      </c>
      <c r="E40" s="55">
        <v>15.600000000000001</v>
      </c>
      <c r="F40" s="12">
        <v>30346</v>
      </c>
      <c r="G40" s="12">
        <v>13401.04087223267</v>
      </c>
      <c r="H40">
        <v>16000</v>
      </c>
      <c r="I40" s="12">
        <v>386.25600000000003</v>
      </c>
      <c r="J40" s="12">
        <v>32.188000000000002</v>
      </c>
      <c r="K40" s="12">
        <f>configspec[[#This Row],[Max Thrust Power]]+5</f>
        <v>391.25600000000003</v>
      </c>
    </row>
    <row r="41" spans="1:11" x14ac:dyDescent="0.25">
      <c r="A41" t="s">
        <v>53</v>
      </c>
      <c r="B41" s="118" t="s">
        <v>187</v>
      </c>
      <c r="C41" s="2">
        <v>0.59199999999999997</v>
      </c>
      <c r="D41">
        <v>3203</v>
      </c>
      <c r="E41" s="55">
        <v>11.007999999999999</v>
      </c>
      <c r="F41" s="12">
        <v>28326</v>
      </c>
      <c r="G41" s="12">
        <v>12117.744937117033</v>
      </c>
      <c r="H41">
        <v>16000</v>
      </c>
      <c r="I41" s="12">
        <v>292.03199999999998</v>
      </c>
      <c r="J41" s="12">
        <v>18.251999999999999</v>
      </c>
      <c r="K41" s="12">
        <f>configspec[[#This Row],[Max Thrust Power]]+5</f>
        <v>297.03199999999998</v>
      </c>
    </row>
    <row r="42" spans="1:11" x14ac:dyDescent="0.25">
      <c r="A42" t="s">
        <v>60</v>
      </c>
      <c r="B42" s="118" t="s">
        <v>187</v>
      </c>
      <c r="C42" s="2">
        <v>0.57999999999999996</v>
      </c>
      <c r="D42">
        <v>3152</v>
      </c>
      <c r="E42" s="55">
        <v>15.231999999999999</v>
      </c>
      <c r="F42" s="12">
        <v>32265</v>
      </c>
      <c r="G42" s="12">
        <v>13666.543418475483</v>
      </c>
      <c r="H42">
        <v>16000</v>
      </c>
      <c r="I42" s="12">
        <v>405.88800000000003</v>
      </c>
      <c r="J42" s="12">
        <v>25.368000000000002</v>
      </c>
      <c r="K42" s="12">
        <f>configspec[[#This Row],[Max Thrust Power]]+5</f>
        <v>410.88800000000003</v>
      </c>
    </row>
    <row r="43" spans="1:11" x14ac:dyDescent="0.25">
      <c r="A43" t="s">
        <v>29</v>
      </c>
      <c r="B43" s="118" t="s">
        <v>185</v>
      </c>
      <c r="C43" s="2">
        <v>0.60599999999999998</v>
      </c>
      <c r="D43">
        <v>2217</v>
      </c>
      <c r="E43" s="55">
        <v>28.736000000000001</v>
      </c>
      <c r="F43" s="12">
        <v>45017.72</v>
      </c>
      <c r="G43" s="12">
        <v>28468.899985679102</v>
      </c>
      <c r="H43">
        <v>24000</v>
      </c>
      <c r="I43" s="12">
        <v>515.904</v>
      </c>
      <c r="J43" s="12">
        <v>32.244</v>
      </c>
      <c r="K43" s="12">
        <f>configspec[[#This Row],[Max Thrust Power]]+5</f>
        <v>520.904</v>
      </c>
    </row>
    <row r="44" spans="1:11" x14ac:dyDescent="0.25">
      <c r="A44" t="s">
        <v>49</v>
      </c>
      <c r="B44" s="118" t="s">
        <v>186</v>
      </c>
      <c r="C44" s="2">
        <v>0.60599999999999998</v>
      </c>
      <c r="D44">
        <v>2637</v>
      </c>
      <c r="E44" s="55">
        <v>24.128</v>
      </c>
      <c r="F44" s="12">
        <v>45017.147128081233</v>
      </c>
      <c r="G44" s="12">
        <v>23499.074041988231</v>
      </c>
      <c r="H44">
        <v>24000</v>
      </c>
      <c r="I44" s="12">
        <v>515.71199999999999</v>
      </c>
      <c r="J44" s="12">
        <v>32.231999999999999</v>
      </c>
      <c r="K44" s="12">
        <f>configspec[[#This Row],[Max Thrust Power]]+5</f>
        <v>520.71199999999999</v>
      </c>
    </row>
    <row r="45" spans="1:11" x14ac:dyDescent="0.25">
      <c r="A45" t="s">
        <v>56</v>
      </c>
      <c r="B45" s="118" t="s">
        <v>187</v>
      </c>
      <c r="C45" s="2">
        <v>0.60699999999999998</v>
      </c>
      <c r="D45">
        <v>3068</v>
      </c>
      <c r="E45" s="55">
        <v>15.600000000000001</v>
      </c>
      <c r="F45" s="12">
        <v>38346</v>
      </c>
      <c r="G45" s="12">
        <v>17594.763567345381</v>
      </c>
      <c r="H45">
        <v>24000</v>
      </c>
      <c r="I45" s="12">
        <v>386.25600000000003</v>
      </c>
      <c r="J45" s="12">
        <v>32.188000000000002</v>
      </c>
      <c r="K45" s="12">
        <f>configspec[[#This Row],[Max Thrust Power]]+5</f>
        <v>391.25600000000003</v>
      </c>
    </row>
    <row r="46" spans="1:11" x14ac:dyDescent="0.25">
      <c r="A46" t="s">
        <v>60</v>
      </c>
      <c r="B46" s="118" t="s">
        <v>187</v>
      </c>
      <c r="C46" s="2">
        <v>0.57999999999999996</v>
      </c>
      <c r="D46">
        <v>3152</v>
      </c>
      <c r="E46" s="55">
        <v>15.231999999999999</v>
      </c>
      <c r="F46" s="12">
        <v>40265</v>
      </c>
      <c r="G46" s="12">
        <v>17739.522954591361</v>
      </c>
      <c r="H46">
        <v>24000</v>
      </c>
      <c r="I46" s="12">
        <v>405.88800000000003</v>
      </c>
      <c r="J46" s="12">
        <v>25.368000000000002</v>
      </c>
      <c r="K46" s="12">
        <f>configspec[[#This Row],[Max Thrust Power]]+5</f>
        <v>410.88800000000003</v>
      </c>
    </row>
    <row r="47" spans="1:11" x14ac:dyDescent="0.25">
      <c r="A47" t="s">
        <v>57</v>
      </c>
      <c r="B47" s="118" t="s">
        <v>187</v>
      </c>
      <c r="C47" s="2">
        <v>0.60699999999999998</v>
      </c>
      <c r="D47">
        <v>3068</v>
      </c>
      <c r="E47" s="55">
        <v>20.8</v>
      </c>
      <c r="F47" s="12">
        <v>45015</v>
      </c>
      <c r="G47" s="12">
        <v>19925.424955154271</v>
      </c>
      <c r="H47">
        <v>24000</v>
      </c>
      <c r="I47" s="12">
        <v>515.00800000000004</v>
      </c>
      <c r="J47" s="12">
        <v>32.188000000000002</v>
      </c>
      <c r="K47" s="12">
        <f>configspec[[#This Row],[Max Thrust Power]]+5</f>
        <v>520.00800000000004</v>
      </c>
    </row>
    <row r="48" spans="1:11" x14ac:dyDescent="0.25">
      <c r="A48" t="s">
        <v>57</v>
      </c>
      <c r="B48" s="118" t="s">
        <v>187</v>
      </c>
      <c r="C48" s="2">
        <v>0.60699999999999998</v>
      </c>
      <c r="D48">
        <v>3068</v>
      </c>
      <c r="E48" s="55">
        <v>20.8</v>
      </c>
      <c r="F48" s="12">
        <v>57015</v>
      </c>
      <c r="G48" s="12">
        <v>26216.008997823337</v>
      </c>
      <c r="H48">
        <v>36000</v>
      </c>
      <c r="I48" s="12">
        <v>515.00800000000004</v>
      </c>
      <c r="J48" s="12">
        <v>32.188000000000002</v>
      </c>
      <c r="K48" s="12">
        <f>configspec[[#This Row],[Max Thrust Power]]+5</f>
        <v>520.00800000000004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opLeftCell="A10" workbookViewId="0">
      <selection activeCell="G21" sqref="G21"/>
    </sheetView>
  </sheetViews>
  <sheetFormatPr defaultRowHeight="15" x14ac:dyDescent="0.25"/>
  <cols>
    <col min="1" max="1" width="12.85546875" customWidth="1"/>
    <col min="2" max="2" width="20.5703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51.2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ht="30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C 4 E A A B Q S w M E F A A C A A g A 6 5 Z 5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O u W e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l n l N A Q 9 Z q i Q B A A A N A g A A E w A c A E Z v c m 1 1 b G F z L 1 N l Y 3 R p b 2 4 x L m 0 g o h g A K K A U A A A A A A A A A A A A A A A A A A A A A A A A A A A A b V H B a s M w D L 0 H + g / C u y Q Q w g Z j l 6 6 7 Z B 3 0 0 B G W w A 6 l B 9 d V G l N H D r Z D G 0 L / f U 6 6 M j q i i + C 9 p y f x Z F E 4 q Q n y a 3 + a z 4 J Z Y C t u c A 9 C U y k P t k E B C 1 D o A v C V 6 9 Y I 9 M D y L F A l a W s M k v v W 5 r j T + h h G / e a T 1 7 h g v 8 N s e 9 m k m p z X b O P R 4 I G l F a e D 9 y + 6 B p l 3 K v h O Y V I Y T r b U p k 6 1 a m s a S B t e t 8 V 9 z 9 L R r z V 8 O J P F 4 D w P n L p L D D 3 L 0 U G m J b k b 4 f D s R m b N z 1 B U p r W D 4 I T m J q C 2 3 q E Z J c u y l E I i i W 6 C X N n G o y t y L 8 / J c N I I X g 0 n 1 O + m g z W 3 d o L K j G 5 Q K U 5 T c x n v l O b 7 + 0 2 X 6 B b Y h 1 Q O h 4 9 8 6 Z P 9 S y x H 5 b 8 2 Y O G / U G N A L i o I N 3 e p b e H 1 D R 6 j K J A 0 a T z / A V B L A Q I t A B Q A A g A I A O u W e U 1 v G 0 c 9 q A A A A P o A A A A S A A A A A A A A A A A A A A A A A A A A A A B D b 2 5 m a W c v U G F j a 2 F n Z S 5 4 b W x Q S w E C L Q A U A A I A C A D r l n l N D 8 r p q 6 Q A A A D p A A A A E w A A A A A A A A A A A A A A A A D 0 A A A A W 0 N v b n R l b n R f V H l w Z X N d L n h t b F B L A Q I t A B Q A A g A I A O u W e U 0 B D 1 m q J A E A A A 0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Z m l n c 3 B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l Q w M j o 1 N T o y M i 4 2 M T I z N j I z W i I g L z 4 8 R W 5 0 c n k g V H l w Z T 0 i R m l s b E N v b H V t b l R 5 c G V z I i B W Y W x 1 Z T 0 i c 0 F B W U Z B Q V V E Q l F V R k F 3 P T 0 i I C 8 + P E V u d H J 5 I F R 5 c G U 9 I k Z p b G x D b 2 x 1 b W 5 O Y W 1 l c y I g V m F s d W U 9 I n N b J n F 1 b 3 Q 7 Q 2 9 u Z m l n d X J h d G l v b i Z x d W 9 0 O y w m c X V v d D t T Z X Q g U G 9 p b n Q m c X V v d D s s J n F 1 b 3 Q 7 T W F 4 I F R o c n V z d C B Q b 3 d l c i Z x d W 9 0 O y w m c X V v d D t N a W 4 g V G h y d X N 0 I F B v d 2 V y J n F 1 b 3 Q 7 L C Z x d W 9 0 O 0 V m Z m l j a W V u Y 3 k m c X V v d D s s J n F 1 b 3 Q 7 S X N w J n F 1 b 3 Q 7 L C Z x d W 9 0 O 1 R o c n V z d C Z x d W 9 0 O y w m c X V v d D t E c n k g T W F z c y Z x d W 9 0 O y w m c X V v d D t Q c m 9 w Z W x s Y W 5 0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c 3 B l Y y 9 D a G F u Z 2 V k I F R 5 c G U u e 0 N v b m Z p Z 3 V y Y X R p b 2 4 s M H 0 m c X V v d D s s J n F 1 b 3 Q 7 U 2 V j d G l v b j E v Y 2 9 u Z m l n c 3 B l Y y 9 D a G F u Z 2 V k I F R 5 c G U u e 1 N l d C B Q b 2 l u d C w x f S Z x d W 9 0 O y w m c X V v d D t T Z W N 0 a W 9 u M S 9 j b 2 5 m a W d z c G V j L 0 N o Y W 5 n Z W Q g V H l w Z S 5 7 T W F 4 I F R o c n V z d C B Q b 3 d l c i w y f S Z x d W 9 0 O y w m c X V v d D t T Z W N 0 a W 9 u M S 9 j b 2 5 m a W d z c G V j L 1 N v d X J j Z S 5 7 T W l u I F R o c n V z d C B Q b 3 d l c i w z f S Z x d W 9 0 O y w m c X V v d D t T Z W N 0 a W 9 u M S 9 j b 2 5 m a W d z c G V j L 0 N o Y W 5 n Z W Q g V H l w Z S 5 7 R W Z m a W N p Z W 5 j e S w 0 f S Z x d W 9 0 O y w m c X V v d D t T Z W N 0 a W 9 u M S 9 j b 2 5 m a W d z c G V j L 0 N o Y W 5 n Z W Q g V H l w Z S 5 7 S X N w L D V 9 J n F 1 b 3 Q 7 L C Z x d W 9 0 O 1 N l Y 3 R p b 2 4 x L 2 N v b m Z p Z 3 N w Z W M v Q 2 h h b m d l Z C B U e X B l L n t U a H J 1 c 3 Q s N n 0 m c X V v d D s s J n F 1 b 3 Q 7 U 2 V j d G l v b j E v Y 2 9 u Z m l n c 3 B l Y y 9 D a G F u Z 2 V k I F R 5 c G U u e 0 R y e S B N Y X N z L D d 9 J n F 1 b 3 Q 7 L C Z x d W 9 0 O 1 N l Y 3 R p b 2 4 x L 2 N v b m Z p Z 3 N w Z W M v Q 2 h h b m d l Z C B U e X B l L n t Q c m 9 w Z W x s Y W 5 0 L D h 9 J n F 1 b 3 Q 7 L C Z x d W 9 0 O 1 N l Y 3 R p b 2 4 x L 2 N v b m Z p Z 3 N w Z W M v Q 2 h h b m d l Z C B U e X B l L n t Q Y X l s b 2 F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5 m a W d z c G V j L 0 N o Y W 5 n Z W Q g V H l w Z S 5 7 Q 2 9 u Z m l n d X J h d G l v b i w w f S Z x d W 9 0 O y w m c X V v d D t T Z W N 0 a W 9 u M S 9 j b 2 5 m a W d z c G V j L 0 N o Y W 5 n Z W Q g V H l w Z S 5 7 U 2 V 0 I F B v a W 5 0 L D F 9 J n F 1 b 3 Q 7 L C Z x d W 9 0 O 1 N l Y 3 R p b 2 4 x L 2 N v b m Z p Z 3 N w Z W M v Q 2 h h b m d l Z C B U e X B l L n t N Y X g g V G h y d X N 0 I F B v d 2 V y L D J 9 J n F 1 b 3 Q 7 L C Z x d W 9 0 O 1 N l Y 3 R p b 2 4 x L 2 N v b m Z p Z 3 N w Z W M v U 2 9 1 c m N l L n t N a W 4 g V G h y d X N 0 I F B v d 2 V y L D N 9 J n F 1 b 3 Q 7 L C Z x d W 9 0 O 1 N l Y 3 R p b 2 4 x L 2 N v b m Z p Z 3 N w Z W M v Q 2 h h b m d l Z C B U e X B l L n t F Z m Z p Y 2 l l b m N 5 L D R 9 J n F 1 b 3 Q 7 L C Z x d W 9 0 O 1 N l Y 3 R p b 2 4 x L 2 N v b m Z p Z 3 N w Z W M v Q 2 h h b m d l Z C B U e X B l L n t J c 3 A s N X 0 m c X V v d D s s J n F 1 b 3 Q 7 U 2 V j d G l v b j E v Y 2 9 u Z m l n c 3 B l Y y 9 D a G F u Z 2 V k I F R 5 c G U u e 1 R o c n V z d C w 2 f S Z x d W 9 0 O y w m c X V v d D t T Z W N 0 a W 9 u M S 9 j b 2 5 m a W d z c G V j L 0 N o Y W 5 n Z W Q g V H l w Z S 5 7 R H J 5 I E 1 h c 3 M s N 3 0 m c X V v d D s s J n F 1 b 3 Q 7 U 2 V j d G l v b j E v Y 2 9 u Z m l n c 3 B l Y y 9 D a G F u Z 2 V k I F R 5 c G U u e 1 B y b 3 B l b G x h b n Q s O H 0 m c X V v d D s s J n F 1 b 3 Q 7 U 2 V j d G l v b j E v Y 2 9 u Z m l n c 3 B l Y y 9 D a G F u Z 2 V k I F R 5 c G U u e 1 B h e W x v Y W Q s O X 0 m c X V v d D t d L C Z x d W 9 0 O 1 J l b G F 0 a W 9 u c 2 h p c E l u Z m 8 m c X V v d D s 6 W 1 1 9 I i A v P j x F b n R y e S B U e X B l P S J R d W V y e U l E I i B W Y W x 1 Z T 0 i c 2 J j Y W E 1 M z h i L T M z Z G M t N G U 1 M S 1 h N 2 M 4 L T E 3 O T U 3 N G Q 1 Y j d i M i I g L z 4 8 L 1 N 0 Y W J s Z U V u d H J p Z X M + P C 9 J d G V t P j x J d G V t P j x J d G V t T G 9 j Y X R p b 2 4 + P E l 0 Z W 1 U e X B l P k Z v c m 1 1 b G E 8 L 0 l 0 Z W 1 U e X B l P j x J d G V t U G F 0 a D 5 T Z W N 0 a W 9 u M S 9 j b 2 5 m a W d z c G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z c G V j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J L S d g p w Q T C a c F U f 6 k y V V 1 0 j m 3 s j p O / 8 j 2 M K M l Q L A A F m A A A A A A 6 A A A A A A g A A I A A A A F k C T 2 l T j f m u n L i a W T / y Q F B t h p w u e R a H U + u y / y Q 6 B 5 T D U A A A A G q F 2 k + O x m c h H T D 6 N O K h r 3 J J A g B X F J I u M r q L y m 6 Y R + X K J k o X 9 Z 3 n a S U 8 V U U / P O C N X Q t u i B K 4 Z q + g + 4 X K z z 2 5 / 1 F D q S z Z e Z h s 3 F / y L K x 7 n E 6 Y Q A A A A C W T Y G K q z a 3 l x C I 4 W w H 9 M 5 f i u r Y + D T W B 5 Y T n V z 3 c q C M Y 5 W P f h o u L O K M g v g g o Y m A a s F b 9 O v r B D x r O y j 8 j L 7 G 7 U b I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2019-02-27T06:33:34Z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