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GMAT\GMAT-Automation\"/>
    </mc:Choice>
  </mc:AlternateContent>
  <xr:revisionPtr revIDLastSave="0" documentId="13_ncr:1_{8CB34B93-BF14-4658-97A4-02A343B5233E}" xr6:coauthVersionLast="40" xr6:coauthVersionMax="40" xr10:uidLastSave="{00000000-0000-0000-0000-000000000000}"/>
  <bookViews>
    <workbookView xWindow="780" yWindow="780" windowWidth="21600" windowHeight="11835" tabRatio="983" firstSheet="4" activeTab="10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GMAT!$A$1:$J$9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59" l="1"/>
  <c r="I8" i="59"/>
  <c r="I9" i="59"/>
  <c r="I6" i="59"/>
  <c r="K9" i="59" l="1"/>
  <c r="K8" i="59"/>
  <c r="K7" i="59"/>
  <c r="K6" i="59"/>
  <c r="K2" i="59" l="1"/>
  <c r="K4" i="59"/>
  <c r="K5" i="59"/>
  <c r="K3" i="59"/>
  <c r="M14" i="59" l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14" i="59"/>
  <c r="M15" i="59"/>
  <c r="P14" i="59" l="1"/>
  <c r="H3" i="47"/>
  <c r="H4" i="47" s="1"/>
  <c r="H5" i="47" s="1"/>
  <c r="B7" i="47" l="1"/>
  <c r="E7" i="47" s="1"/>
  <c r="F7" i="47" s="1"/>
  <c r="C43" i="4" l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<sst xmlns="http://schemas.openxmlformats.org/spreadsheetml/2006/main" count="717" uniqueCount="222">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</sst>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7" unboundColumnsRight="1">
    <queryTableFields count="11">
      <queryTableField id="1" name="Configuration" tableColumnId="1"/>
      <queryTableField id="2" name="Set Point" tableColumnId="2"/>
      <queryTableField id="3" name="Max Thrust Power" tableColumnId="3"/>
      <queryTableField id="11" name="Min Thrust Power" tableColumnId="11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66" dataDxfId="65">
  <autoFilter ref="A1:J173" xr:uid="{72DDF1A1-2538-42E4-8DFF-4274268D2CE3}"/>
  <tableColumns count="10">
    <tableColumn id="1" xr3:uid="{144196F6-CA81-461A-BE80-841145701A5B}" name="Configuration" dataDxfId="64"/>
    <tableColumn id="2" xr3:uid="{D635574E-1482-42B0-91FA-A1C11F0F4101}" name="Set Point" dataDxfId="63"/>
    <tableColumn id="3" xr3:uid="{F9D76524-D077-4146-9385-D519015C8153}" name="Max Thrust Power" dataDxfId="62"/>
    <tableColumn id="10" xr3:uid="{76894391-F995-46A0-B487-155A9B1AAAD3}" name="Min Thrust Power" dataDxfId="61">
      <calculatedColumnFormula>IF(ABS('350V Set-points'!$O2) &lt; _xlnm.Criteria,'350V Set-points'!$C2,0)</calculatedColumnFormula>
    </tableColumn>
    <tableColumn id="4" xr3:uid="{BBAEBD56-1A3F-4DFE-89FF-18A97E09763E}" name="Efficiency" dataDxfId="60"/>
    <tableColumn id="5" xr3:uid="{2BA57066-CC73-4FD2-B318-015C648E620D}" name="Isp" dataDxfId="59"/>
    <tableColumn id="6" xr3:uid="{CA4CB883-72F9-4EAA-8100-379A2DC2684E}" name="Thrust" dataDxfId="58"/>
    <tableColumn id="7" xr3:uid="{68C4E61E-2F4B-47A2-B6CF-F244C3E6171D}" name="Dry Mass" dataDxfId="57"/>
    <tableColumn id="8" xr3:uid="{E50BFB6F-2C7D-4C1F-9A6C-DA363E2A391B}" name="Propellant" dataDxfId="56"/>
    <tableColumn id="9" xr3:uid="{93800CF9-515F-40F1-9145-9CFDE14525F6}" name="Payload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9" tableType="queryTable" totalsRowShown="0" headerRowDxfId="54">
  <autoFilter ref="A1:K9" xr:uid="{5264FF31-9D9E-449E-81F8-150D29B3852C}"/>
  <sortState xmlns:xlrd2="http://schemas.microsoft.com/office/spreadsheetml/2017/richdata2" ref="A2:K5">
    <sortCondition ref="J1:J5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53"/>
    <tableColumn id="3" xr3:uid="{8D88D714-0A41-44CF-903E-143FD0FD2191}" uniqueName="3" name="Max Thrust Power" queryTableFieldId="3" dataDxfId="52"/>
    <tableColumn id="11" xr3:uid="{24C44DAF-9055-4A91-9774-AB4AE31E6595}" uniqueName="11" name="Min Thrust Power" queryTableFieldId="11" dataDxfId="51"/>
    <tableColumn id="4" xr3:uid="{848C66FB-804F-462E-AE26-A8F9666FE59B}" uniqueName="4" name="Efficiency" queryTableFieldId="4" dataDxfId="50"/>
    <tableColumn id="5" xr3:uid="{F3F11546-6C83-4755-B8AB-1626DF7CA0BF}" uniqueName="5" name="Isp" queryTableFieldId="5"/>
    <tableColumn id="6" xr3:uid="{684244B7-38C9-447B-94FB-87853FFA2AFC}" uniqueName="6" name="Thrust" queryTableFieldId="6" dataDxfId="49"/>
    <tableColumn id="7" xr3:uid="{13A5856F-58FC-4A7C-B8B9-23C8FB08EA55}" uniqueName="7" name="Dry Mass" queryTableFieldId="7" dataDxfId="48"/>
    <tableColumn id="8" xr3:uid="{39916B9C-43B3-4B47-8C53-02EEDBDF1B9F}" uniqueName="8" name="Propellant" queryTableFieldId="8" dataDxfId="47"/>
    <tableColumn id="9" xr3:uid="{B280E9BD-D094-4BC3-A8DF-6A1FF686DB60}" uniqueName="9" name="Payload" queryTableFieldId="9"/>
    <tableColumn id="10" xr3:uid="{713D66E0-853A-4688-887C-43A0A48ED2B3}" uniqueName="10" name="Available Power" queryTableFieldId="10" dataDxfId="46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6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15"/>
  <sheetViews>
    <sheetView tabSelected="1" workbookViewId="0">
      <selection activeCell="H19" sqref="H19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5.42578125" bestFit="1" customWidth="1"/>
    <col min="4" max="4" width="15.140625" bestFit="1" customWidth="1"/>
    <col min="5" max="5" width="14.28515625" bestFit="1" customWidth="1"/>
    <col min="6" max="6" width="8.28515625" bestFit="1" customWidth="1"/>
    <col min="7" max="7" width="11.28515625" bestFit="1" customWidth="1"/>
    <col min="8" max="8" width="13.7109375" bestFit="1" customWidth="1"/>
    <col min="9" max="9" width="15" bestFit="1" customWidth="1"/>
    <col min="10" max="10" width="12.7109375" bestFit="1" customWidth="1"/>
    <col min="11" max="11" width="14" bestFit="1" customWidth="1"/>
    <col min="12" max="12" width="19.140625" bestFit="1" customWidth="1"/>
    <col min="13" max="13" width="13.85546875" bestFit="1" customWidth="1"/>
  </cols>
  <sheetData>
    <row r="1" spans="1:17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  <c r="K1" s="47" t="s">
        <v>181</v>
      </c>
    </row>
    <row r="2" spans="1:17" x14ac:dyDescent="0.25">
      <c r="A2" t="s">
        <v>91</v>
      </c>
      <c r="B2" s="118" t="s">
        <v>184</v>
      </c>
      <c r="C2" s="12">
        <v>128.96</v>
      </c>
      <c r="D2" s="12">
        <v>32.24</v>
      </c>
      <c r="E2" s="2">
        <v>0.56000000000000005</v>
      </c>
      <c r="F2">
        <v>1979</v>
      </c>
      <c r="G2" s="55">
        <v>7.44</v>
      </c>
      <c r="H2" s="12">
        <v>6500.3850000000002</v>
      </c>
      <c r="I2" s="12">
        <v>4254.1546075964043</v>
      </c>
      <c r="J2">
        <v>2000</v>
      </c>
      <c r="K2" s="12">
        <f>configspec[[#This Row],[Max Thrust Power]]+5</f>
        <v>133.96</v>
      </c>
    </row>
    <row r="3" spans="1:17" x14ac:dyDescent="0.25">
      <c r="A3" t="s">
        <v>33</v>
      </c>
      <c r="B3" s="118" t="s">
        <v>185</v>
      </c>
      <c r="C3" s="12">
        <v>128.976</v>
      </c>
      <c r="D3" s="12">
        <v>32.244</v>
      </c>
      <c r="E3" s="2">
        <v>0.60599999999999998</v>
      </c>
      <c r="F3">
        <v>2217</v>
      </c>
      <c r="G3" s="55">
        <v>7.1840000000000002</v>
      </c>
      <c r="H3" s="12">
        <v>8024.78</v>
      </c>
      <c r="I3" s="12">
        <v>4506.0651182256497</v>
      </c>
      <c r="J3">
        <v>2000</v>
      </c>
      <c r="K3" s="12">
        <f>configspec[[#This Row],[Max Thrust Power]]+5</f>
        <v>133.976</v>
      </c>
    </row>
    <row r="4" spans="1:17" x14ac:dyDescent="0.25">
      <c r="A4" t="s">
        <v>98</v>
      </c>
      <c r="B4" s="118" t="s">
        <v>184</v>
      </c>
      <c r="C4" s="12">
        <v>191.96800000000002</v>
      </c>
      <c r="D4" s="12">
        <v>23.996000000000002</v>
      </c>
      <c r="E4" s="2">
        <v>0.56999999999999995</v>
      </c>
      <c r="F4">
        <v>1977</v>
      </c>
      <c r="G4" s="55">
        <v>11.68</v>
      </c>
      <c r="H4" s="12">
        <v>11060</v>
      </c>
      <c r="I4" s="12">
        <v>7415.9900817809221</v>
      </c>
      <c r="J4">
        <v>4000</v>
      </c>
      <c r="K4" s="12">
        <f>configspec[[#This Row],[Max Thrust Power]]+5</f>
        <v>196.96800000000002</v>
      </c>
    </row>
    <row r="5" spans="1:17" x14ac:dyDescent="0.25">
      <c r="A5" t="s">
        <v>100</v>
      </c>
      <c r="B5" s="118" t="s">
        <v>184</v>
      </c>
      <c r="C5" s="12">
        <v>257.92</v>
      </c>
      <c r="D5" s="12">
        <v>32.24</v>
      </c>
      <c r="E5" s="2">
        <v>0.56000000000000005</v>
      </c>
      <c r="F5">
        <v>1979</v>
      </c>
      <c r="G5" s="55">
        <v>14.88</v>
      </c>
      <c r="H5" s="12">
        <v>14855</v>
      </c>
      <c r="I5" s="12">
        <v>10127.204206001932</v>
      </c>
      <c r="J5">
        <v>6000</v>
      </c>
      <c r="K5" s="12">
        <f>configspec[[#This Row],[Max Thrust Power]]+5</f>
        <v>262.92</v>
      </c>
    </row>
    <row r="6" spans="1:17" x14ac:dyDescent="0.25">
      <c r="A6" t="s">
        <v>91</v>
      </c>
      <c r="B6" s="118" t="s">
        <v>184</v>
      </c>
      <c r="C6" s="12">
        <v>128.96</v>
      </c>
      <c r="D6" s="12">
        <v>32.24</v>
      </c>
      <c r="E6" s="2">
        <v>0.56000000000000005</v>
      </c>
      <c r="F6">
        <v>1979</v>
      </c>
      <c r="G6" s="55">
        <v>7.44</v>
      </c>
      <c r="H6" s="12">
        <v>6500.3850000000002</v>
      </c>
      <c r="I6" s="12">
        <f>0.17*configspec[[#This Row],[Dry Mass]]</f>
        <v>1105.0654500000001</v>
      </c>
      <c r="J6">
        <v>0</v>
      </c>
      <c r="K6" s="12">
        <f>configspec[[#This Row],[Max Thrust Power]]+5</f>
        <v>133.96</v>
      </c>
    </row>
    <row r="7" spans="1:17" x14ac:dyDescent="0.25">
      <c r="A7" t="s">
        <v>33</v>
      </c>
      <c r="B7" s="118" t="s">
        <v>185</v>
      </c>
      <c r="C7" s="12">
        <v>128.976</v>
      </c>
      <c r="D7" s="12">
        <v>32.244</v>
      </c>
      <c r="E7" s="2">
        <v>0.60599999999999998</v>
      </c>
      <c r="F7">
        <v>2217</v>
      </c>
      <c r="G7" s="55">
        <v>7.1840000000000002</v>
      </c>
      <c r="H7" s="12">
        <v>8024.78</v>
      </c>
      <c r="I7" s="12">
        <f>0.17*configspec[[#This Row],[Dry Mass]]</f>
        <v>1364.2126000000001</v>
      </c>
      <c r="J7">
        <v>0</v>
      </c>
      <c r="K7" s="12">
        <f>configspec[[#This Row],[Max Thrust Power]]+5</f>
        <v>133.976</v>
      </c>
    </row>
    <row r="8" spans="1:17" x14ac:dyDescent="0.25">
      <c r="A8" t="s">
        <v>98</v>
      </c>
      <c r="B8" s="118" t="s">
        <v>184</v>
      </c>
      <c r="C8" s="12">
        <v>191.96800000000002</v>
      </c>
      <c r="D8" s="12">
        <v>23.996000000000002</v>
      </c>
      <c r="E8" s="2">
        <v>0.56999999999999995</v>
      </c>
      <c r="F8">
        <v>1977</v>
      </c>
      <c r="G8" s="55">
        <v>11.68</v>
      </c>
      <c r="H8" s="12">
        <v>11060</v>
      </c>
      <c r="I8" s="12">
        <f>0.17*configspec[[#This Row],[Dry Mass]]</f>
        <v>1880.2</v>
      </c>
      <c r="J8">
        <v>0</v>
      </c>
      <c r="K8" s="12">
        <f>configspec[[#This Row],[Max Thrust Power]]+5</f>
        <v>196.96800000000002</v>
      </c>
    </row>
    <row r="9" spans="1:17" x14ac:dyDescent="0.25">
      <c r="A9" t="s">
        <v>100</v>
      </c>
      <c r="B9" s="118" t="s">
        <v>184</v>
      </c>
      <c r="C9" s="12">
        <v>257.92</v>
      </c>
      <c r="D9" s="12">
        <v>32.24</v>
      </c>
      <c r="E9" s="2">
        <v>0.56000000000000005</v>
      </c>
      <c r="F9">
        <v>1979</v>
      </c>
      <c r="G9" s="55">
        <v>14.88</v>
      </c>
      <c r="H9" s="12">
        <v>14855</v>
      </c>
      <c r="I9" s="12">
        <f>0.17*configspec[[#This Row],[Dry Mass]]</f>
        <v>2525.3500000000004</v>
      </c>
      <c r="J9">
        <v>0</v>
      </c>
      <c r="K9" s="12">
        <f>configspec[[#This Row],[Max Thrust Power]]+5</f>
        <v>262.92</v>
      </c>
    </row>
    <row r="13" spans="1:17" x14ac:dyDescent="0.25">
      <c r="O13" t="s">
        <v>217</v>
      </c>
    </row>
    <row r="14" spans="1:17" x14ac:dyDescent="0.25">
      <c r="M14">
        <f>ROWS(configspec[])</f>
        <v>8</v>
      </c>
      <c r="N14" t="s">
        <v>211</v>
      </c>
      <c r="O14">
        <f>4+2</f>
        <v>6</v>
      </c>
      <c r="P14">
        <f>M14*O14</f>
        <v>48</v>
      </c>
      <c r="Q14" t="s">
        <v>216</v>
      </c>
    </row>
    <row r="15" spans="1:17" x14ac:dyDescent="0.25">
      <c r="M15">
        <f>COLUMNS(configspec[])</f>
        <v>11</v>
      </c>
      <c r="N15" t="s">
        <v>212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45" priority="14" operator="lessThan">
      <formula>0.025</formula>
    </cfRule>
  </conditionalFormatting>
  <conditionalFormatting sqref="L2:L10">
    <cfRule type="cellIs" dxfId="44" priority="13" operator="lessThan">
      <formula>0.03</formula>
    </cfRule>
  </conditionalFormatting>
  <conditionalFormatting sqref="L12:L20">
    <cfRule type="cellIs" dxfId="43" priority="12" operator="lessThan">
      <formula>0.03</formula>
    </cfRule>
  </conditionalFormatting>
  <conditionalFormatting sqref="L22:L30">
    <cfRule type="cellIs" dxfId="42" priority="11" operator="lessThan">
      <formula>0.03</formula>
    </cfRule>
  </conditionalFormatting>
  <conditionalFormatting sqref="L54:L56">
    <cfRule type="cellIs" dxfId="41" priority="2" operator="lessThan">
      <formula>0.025</formula>
    </cfRule>
  </conditionalFormatting>
  <conditionalFormatting sqref="L54:L56">
    <cfRule type="cellIs" dxfId="40" priority="1" operator="lessThan">
      <formula>0.03</formula>
    </cfRule>
  </conditionalFormatting>
  <conditionalFormatting sqref="L42:L44">
    <cfRule type="cellIs" dxfId="39" priority="10" operator="lessThan">
      <formula>0.025</formula>
    </cfRule>
  </conditionalFormatting>
  <conditionalFormatting sqref="L42:L44">
    <cfRule type="cellIs" dxfId="38" priority="9" operator="lessThan">
      <formula>0.03</formula>
    </cfRule>
  </conditionalFormatting>
  <conditionalFormatting sqref="L46:L48">
    <cfRule type="cellIs" dxfId="37" priority="8" operator="lessThan">
      <formula>0.025</formula>
    </cfRule>
  </conditionalFormatting>
  <conditionalFormatting sqref="L46:L48">
    <cfRule type="cellIs" dxfId="36" priority="7" operator="lessThan">
      <formula>0.03</formula>
    </cfRule>
  </conditionalFormatting>
  <conditionalFormatting sqref="L50:L52">
    <cfRule type="cellIs" dxfId="35" priority="6" operator="lessThan">
      <formula>0.025</formula>
    </cfRule>
  </conditionalFormatting>
  <conditionalFormatting sqref="L50:L52">
    <cfRule type="cellIs" dxfId="34" priority="5" operator="lessThan">
      <formula>0.03</formula>
    </cfRule>
  </conditionalFormatting>
  <conditionalFormatting sqref="L58:L60">
    <cfRule type="cellIs" dxfId="33" priority="4" operator="lessThan">
      <formula>0.025</formula>
    </cfRule>
  </conditionalFormatting>
  <conditionalFormatting sqref="L58:L60">
    <cfRule type="cellIs" dxfId="32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workbookViewId="0">
      <selection activeCell="G19" sqref="G19"/>
    </sheetView>
  </sheetViews>
  <sheetFormatPr defaultRowHeight="15" x14ac:dyDescent="0.25"/>
  <cols>
    <col min="1" max="1" width="12.85546875" customWidth="1"/>
    <col min="2" max="2" width="21.42578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51.6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31" priority="13">
      <formula>ABS($O2)&lt;_xlnm.Criteria</formula>
    </cfRule>
  </conditionalFormatting>
  <conditionalFormatting sqref="I2">
    <cfRule type="expression" dxfId="30" priority="8">
      <formula>ABS($O2)&lt;_xlnm.Criteria</formula>
    </cfRule>
  </conditionalFormatting>
  <conditionalFormatting sqref="O3:O43">
    <cfRule type="expression" dxfId="29" priority="3">
      <formula>ABS($O3)&lt;_xlnm.Criteria</formula>
    </cfRule>
  </conditionalFormatting>
  <conditionalFormatting sqref="I3:I43">
    <cfRule type="expression" dxfId="28" priority="2">
      <formula>ABS($O3)&lt;_xlnm.Criteria</formula>
    </cfRule>
  </conditionalFormatting>
  <conditionalFormatting sqref="K2:K43">
    <cfRule type="expression" dxfId="27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26" priority="15">
      <formula>ABS($O2)&lt;_xlnm.Criteria</formula>
    </cfRule>
  </conditionalFormatting>
  <conditionalFormatting sqref="I2">
    <cfRule type="expression" dxfId="25" priority="11">
      <formula>ABS($O2)&lt;_xlnm.Criteria</formula>
    </cfRule>
  </conditionalFormatting>
  <conditionalFormatting sqref="I3:I43">
    <cfRule type="expression" dxfId="24" priority="3">
      <formula>ABS($O3)&lt;_xlnm.Criteria</formula>
    </cfRule>
  </conditionalFormatting>
  <conditionalFormatting sqref="O3:O43">
    <cfRule type="expression" dxfId="23" priority="2">
      <formula>ABS($O3)&lt;_xlnm.Criteria</formula>
    </cfRule>
  </conditionalFormatting>
  <conditionalFormatting sqref="K2:K43">
    <cfRule type="expression" dxfId="22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21" priority="16">
      <formula>ABS($O2)&lt;_xlnm.Criteria</formula>
    </cfRule>
  </conditionalFormatting>
  <conditionalFormatting sqref="I2">
    <cfRule type="expression" dxfId="20" priority="11">
      <formula>ABS($O2)&lt;_xlnm.Criteria</formula>
    </cfRule>
  </conditionalFormatting>
  <conditionalFormatting sqref="O3:O43">
    <cfRule type="expression" dxfId="19" priority="3">
      <formula>ABS($O3)&lt;_xlnm.Criteria</formula>
    </cfRule>
  </conditionalFormatting>
  <conditionalFormatting sqref="I3:I43">
    <cfRule type="expression" dxfId="18" priority="2">
      <formula>ABS($O3)&lt;_xlnm.Criteria</formula>
    </cfRule>
  </conditionalFormatting>
  <conditionalFormatting sqref="K2:K43">
    <cfRule type="expression" dxfId="17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16" priority="75">
      <formula>ABS($O2)&lt;_xlnm.Criteria</formula>
    </cfRule>
  </conditionalFormatting>
  <conditionalFormatting sqref="O2">
    <cfRule type="expression" dxfId="15" priority="68">
      <formula>ABS($O2)&lt;_xlnm.Criteria</formula>
    </cfRule>
  </conditionalFormatting>
  <conditionalFormatting sqref="I3">
    <cfRule type="expression" dxfId="14" priority="62">
      <formula>ABS($O3)&lt;_xlnm.Criteria</formula>
    </cfRule>
  </conditionalFormatting>
  <conditionalFormatting sqref="O3">
    <cfRule type="expression" dxfId="13" priority="61">
      <formula>ABS($O3)&lt;_xlnm.Criteria</formula>
    </cfRule>
  </conditionalFormatting>
  <conditionalFormatting sqref="I4">
    <cfRule type="expression" dxfId="12" priority="60">
      <formula>ABS($O4)&lt;_xlnm.Criteria</formula>
    </cfRule>
  </conditionalFormatting>
  <conditionalFormatting sqref="O4">
    <cfRule type="expression" dxfId="11" priority="59">
      <formula>ABS($O4)&lt;_xlnm.Criteria</formula>
    </cfRule>
  </conditionalFormatting>
  <conditionalFormatting sqref="I7">
    <cfRule type="expression" dxfId="10" priority="58">
      <formula>ABS($O7)&lt;_xlnm.Criteria</formula>
    </cfRule>
  </conditionalFormatting>
  <conditionalFormatting sqref="O7">
    <cfRule type="expression" dxfId="9" priority="57">
      <formula>ABS($O7)&lt;_xlnm.Criteria</formula>
    </cfRule>
  </conditionalFormatting>
  <conditionalFormatting sqref="I10">
    <cfRule type="expression" dxfId="8" priority="56">
      <formula>ABS($O10)&lt;_xlnm.Criteria</formula>
    </cfRule>
  </conditionalFormatting>
  <conditionalFormatting sqref="O10">
    <cfRule type="expression" dxfId="7" priority="55">
      <formula>ABS($O10)&lt;_xlnm.Criteria</formula>
    </cfRule>
  </conditionalFormatting>
  <conditionalFormatting sqref="K20:K43">
    <cfRule type="expression" dxfId="6" priority="54">
      <formula>ABS($O20)&lt;_xlnm.Criteria</formula>
    </cfRule>
  </conditionalFormatting>
  <conditionalFormatting sqref="I13">
    <cfRule type="expression" dxfId="5" priority="42">
      <formula>ABS($O13)&lt;_xlnm.Criteria</formula>
    </cfRule>
  </conditionalFormatting>
  <conditionalFormatting sqref="O13">
    <cfRule type="expression" dxfId="4" priority="41">
      <formula>ABS($O13)&lt;_xlnm.Criteria</formula>
    </cfRule>
  </conditionalFormatting>
  <conditionalFormatting sqref="I16">
    <cfRule type="expression" dxfId="3" priority="33">
      <formula>ABS($O16)&lt;_xlnm.Criteria</formula>
    </cfRule>
  </conditionalFormatting>
  <conditionalFormatting sqref="O16">
    <cfRule type="expression" dxfId="2" priority="32">
      <formula>ABS($O16)&lt;_xlnm.Criteria</formula>
    </cfRule>
  </conditionalFormatting>
  <conditionalFormatting sqref="I19">
    <cfRule type="expression" dxfId="1" priority="12">
      <formula>ABS($O19)&lt;_xlnm.Criteria</formula>
    </cfRule>
  </conditionalFormatting>
  <conditionalFormatting sqref="O19">
    <cfRule type="expression" dxfId="0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E o E A A B Q S w M E F A A C A A g A J I g n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J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I J 0 6 u W k P L Q Q E A A F k C A A A T A B w A R m 9 y b X V s Y X M v U 2 V j d G l v b j E u b S C i G A A o o B Q A A A A A A A A A A A A A A A A A A A A A A A A A A A B 9 k U F r w k A Q h e 8 B / 8 O Q X h I I Y k F 6 s f b Q 1 I J Q R U y g B / G w r h M T 3 O y E 3 U 0 1 B P 9 7 N 4 l S l N C 9 L M x 7 8 8 3 w R i M 3 G U m I u v 9 5 M n A G j k 6 Z w j 1 w k k l 2 0 A V y m I J A 4 4 B 9 E Z W K o y 3 M z h z F M C y V Q m m + S R 1 3 R E f P r z d L l u P U v T a 7 2 8 s m J G m s Z x u 0 g C c 3 T J k 8 W H 5 c F e h a U s x 2 A o e x Y l I n p P K Q R J n L R t R e N y 2 o a z d s e a V i z Z p u A M b q w G R 1 C a B 2 I z S w o k y a m 2 D w b F p l w c 4 Q p 6 r U j e G E 6 m a Q Z b 5 D 1 V p m S Z L x D C W v e s S 5 L m x 1 L s 3 L e N i s 1 B Y 7 Y I / 7 Q 1 W w Y F r 3 S C t F B Q r B Z F / f i l W C 2 P 5 + 0 s W / B f a Z C Y P N R d Z 0 0 n + J R S j s 1 Z q a 9 x B q A M h 4 C t 7 m L r U t v L 7 B y P e D w Z W 7 x p x + b M 8 7 G U P 5 A 7 0 T v 5 g 2 S + 9 x h W A 8 8 p 1 M / o O Z / A J Q S w E C L Q A U A A I A C A A k i C d O w d J 2 G K c A A A D 4 A A A A E g A A A A A A A A A A A A A A A A A A A A A A Q 2 9 u Z m l n L 1 B h Y 2 t h Z 2 U u e G 1 s U E s B A i 0 A F A A C A A g A J I g n T g / K 6 a u k A A A A 6 Q A A A B M A A A A A A A A A A A A A A A A A 8 w A A A F t D b 2 5 0 Z W 5 0 X 1 R 5 c G V z X S 5 4 b W x Q S w E C L Q A U A A I A C A A k i C d O r l p D y 0 E B A A B Z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w A A A A A A A B s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m a W d z c G V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p Z 3 N w Z W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m a W d 1 c m F 0 a W 9 u J n F 1 b 3 Q 7 L C Z x d W 9 0 O 1 N l d C B Q b 2 l u d C Z x d W 9 0 O y w m c X V v d D t N Y X g g V G h y d X N 0 I F B v d 2 V y J n F 1 b 3 Q 7 L C Z x d W 9 0 O 0 1 p b i B U a H J 1 c 3 Q g U G 9 3 Z X I m c X V v d D s s J n F 1 b 3 Q 7 R W Z m a W N p Z W 5 j e S Z x d W 9 0 O y w m c X V v d D t J c 3 A m c X V v d D s s J n F 1 b 3 Q 7 V G h y d X N 0 J n F 1 b 3 Q 7 L C Z x d W 9 0 O 0 R y e S B N Y X N z J n F 1 b 3 Q 7 L C Z x d W 9 0 O 1 B y b 3 B l b G x h b n Q m c X V v d D s s J n F 1 b 3 Q 7 U G F 5 b G 9 h Z C Z x d W 9 0 O 1 0 i I C 8 + P E V u d H J 5 I F R 5 c G U 9 I k Z p b G x D b 2 x 1 b W 5 U e X B l c y I g V m F s d W U 9 I n N B Q V l G Q U F V R E J R V U Z B d z 0 9 I i A v P j x F b n R y e S B U e X B l P S J G a W x s T G F z d F V w Z G F 0 Z W Q i I F Z h b H V l P S J k M j A x O S 0 w M S 0 w O F Q w M T o w M T o w O S 4 4 M j E 1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J j Y W E 1 M z h i L T M z Z G M t N G U 1 M S 1 h N 2 M 4 L T E 3 O T U 3 N G Q 1 Y j d i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D u s Z X s D E r s j Q 1 M T 1 i a d o / c x Q B I 9 M 2 Q + E e E u n o Q D m P u 2 A A A A A A 6 A A A A A A g A A I A A A A A d G 6 j z c R L 0 l M t k Q P / k B 7 z Q 7 s 7 O U R V R I R w v A Y H s 2 U 5 z s U A A A A C h + m X 6 / 9 i J a P T i 5 I V M E p i l s 9 O O x 6 T K 5 G 9 V / U a A V R e a T l f A 3 2 7 0 z J 8 c q Q 5 Z y / j G / T g 9 Q K R k b U e P K c c u g v Z y m M Y i 5 l E r d W P T 3 V c i u 2 L K G E N I i Q A A A A L q 1 Z / 5 v m M a H h 5 p b m i R T h K x z b n D W q u l Y V M u G W 8 y 0 y J b y X w H M G Z X N A 5 y g O j j X 8 Z A + e z B e A t 9 w 6 u f x P X e p i I d + w F c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2019-03-07T07:11:51Z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