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R\10-REPORTS\BSE_reports_2024\2Q conso\Final\"/>
    </mc:Choice>
  </mc:AlternateContent>
  <xr:revisionPtr revIDLastSave="0" documentId="13_ncr:1_{B2C8FD35-8796-4114-97B9-E84244E0E4BB}" xr6:coauthVersionLast="47" xr6:coauthVersionMax="47" xr10:uidLastSave="{00000000-0000-0000-0000-000000000000}"/>
  <bookViews>
    <workbookView xWindow="-120" yWindow="-120" windowWidth="30960" windowHeight="15840" activeTab="4" xr2:uid="{00000000-000D-0000-FFFF-FFFF00000000}"/>
  </bookViews>
  <sheets>
    <sheet name="Cover" sheetId="9" r:id="rId1"/>
    <sheet name="ОВД" sheetId="8" r:id="rId2"/>
    <sheet name="ОФС" sheetId="7" r:id="rId3"/>
    <sheet name="ОПП" sheetId="6" r:id="rId4"/>
    <sheet name="СК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6" l="1"/>
  <c r="C37" i="6"/>
  <c r="J29" i="5" l="1"/>
  <c r="J24" i="5"/>
  <c r="J23" i="5"/>
  <c r="J18" i="5"/>
  <c r="J17" i="5"/>
  <c r="J14" i="5"/>
  <c r="D25" i="5"/>
  <c r="E25" i="5"/>
  <c r="F25" i="5"/>
  <c r="G25" i="5"/>
  <c r="H25" i="5"/>
  <c r="C25" i="5"/>
  <c r="D55" i="7"/>
  <c r="D56" i="7" s="1"/>
  <c r="D45" i="7"/>
  <c r="D34" i="7"/>
  <c r="D38" i="7" s="1"/>
  <c r="D58" i="7" s="1"/>
  <c r="D26" i="7"/>
  <c r="D28" i="7" s="1"/>
  <c r="D18" i="7"/>
  <c r="J22" i="5" l="1"/>
  <c r="A33" i="5"/>
  <c r="A45" i="6"/>
  <c r="A60" i="7"/>
  <c r="C30" i="6" l="1"/>
  <c r="I27" i="5" l="1"/>
  <c r="J27" i="5" s="1"/>
  <c r="C20" i="6" l="1"/>
  <c r="D30" i="6" l="1"/>
  <c r="D20" i="6" l="1"/>
  <c r="J15" i="5" l="1"/>
  <c r="J10" i="5"/>
  <c r="D39" i="6" l="1"/>
  <c r="D41" i="6" s="1"/>
  <c r="D43" i="6" s="1"/>
  <c r="J13" i="5"/>
  <c r="I22" i="5" l="1"/>
  <c r="H22" i="5"/>
  <c r="G22" i="5"/>
  <c r="F22" i="5"/>
  <c r="E22" i="5"/>
  <c r="D22" i="5"/>
  <c r="C22" i="5"/>
  <c r="I16" i="5"/>
  <c r="H16" i="5"/>
  <c r="G16" i="5"/>
  <c r="F16" i="5"/>
  <c r="E16" i="5"/>
  <c r="D16" i="5"/>
  <c r="C16" i="5"/>
  <c r="I13" i="5"/>
  <c r="H13" i="5"/>
  <c r="G13" i="5"/>
  <c r="F13" i="5"/>
  <c r="E13" i="5"/>
  <c r="D13" i="5"/>
  <c r="C13" i="5"/>
  <c r="H19" i="5" l="1"/>
  <c r="I19" i="5"/>
  <c r="C19" i="5"/>
  <c r="C30" i="5" s="1"/>
  <c r="F19" i="5"/>
  <c r="F30" i="5" s="1"/>
  <c r="D19" i="5"/>
  <c r="D30" i="5" s="1"/>
  <c r="E19" i="5"/>
  <c r="E30" i="5" s="1"/>
  <c r="G19" i="5"/>
  <c r="G30" i="5" s="1"/>
  <c r="J16" i="5"/>
  <c r="J19" i="5" s="1"/>
  <c r="H30" i="5"/>
  <c r="C18" i="7" l="1"/>
  <c r="C16" i="8" l="1"/>
  <c r="D40" i="8" l="1"/>
  <c r="D36" i="8"/>
  <c r="D20" i="8"/>
  <c r="D16" i="8"/>
  <c r="C40" i="8"/>
  <c r="C36" i="8"/>
  <c r="C20" i="8"/>
  <c r="C56" i="7"/>
  <c r="C45" i="7"/>
  <c r="C34" i="7"/>
  <c r="C26" i="7"/>
  <c r="D25" i="8" l="1"/>
  <c r="D29" i="8" s="1"/>
  <c r="C39" i="6"/>
  <c r="C41" i="6" s="1"/>
  <c r="C38" i="7"/>
  <c r="C58" i="7" s="1"/>
  <c r="C28" i="7"/>
  <c r="C42" i="8"/>
  <c r="C25" i="8"/>
  <c r="C29" i="8" s="1"/>
  <c r="I26" i="5" s="1"/>
  <c r="D42" i="8"/>
  <c r="I25" i="5" l="1"/>
  <c r="I30" i="5" s="1"/>
  <c r="J26" i="5"/>
  <c r="J25" i="5" s="1"/>
  <c r="J30" i="5" s="1"/>
  <c r="D47" i="8"/>
  <c r="D44" i="8"/>
  <c r="D50" i="8" s="1"/>
  <c r="C43" i="6"/>
  <c r="C47" i="8"/>
  <c r="C44" i="8"/>
  <c r="C50" i="8" s="1"/>
</calcChain>
</file>

<file path=xl/sharedStrings.xml><?xml version="1.0" encoding="utf-8"?>
<sst xmlns="http://schemas.openxmlformats.org/spreadsheetml/2006/main" count="219" uniqueCount="174">
  <si>
    <t xml:space="preserve">ГРУПА БЪЛГАРСКА ФОНДОВА БОРСА  </t>
  </si>
  <si>
    <t>Съвет на директорите:</t>
  </si>
  <si>
    <t>Председател на СД:</t>
  </si>
  <si>
    <t>Асен Ягодин</t>
  </si>
  <si>
    <t xml:space="preserve">Членове на СД: </t>
  </si>
  <si>
    <t>Христина Пендичева</t>
  </si>
  <si>
    <t>Маню Моравенов</t>
  </si>
  <si>
    <t>Васил Големански</t>
  </si>
  <si>
    <t>Радослава Масларска</t>
  </si>
  <si>
    <t>Калина Ангелова-Николова</t>
  </si>
  <si>
    <t>Държава на регистрация:</t>
  </si>
  <si>
    <t>Република България</t>
  </si>
  <si>
    <t xml:space="preserve">Юридическа форма: </t>
  </si>
  <si>
    <t>Акционерно дружество</t>
  </si>
  <si>
    <t>Седалище, адрес на управление и място на дейност:</t>
  </si>
  <si>
    <t>ул. "Три уши" 6</t>
  </si>
  <si>
    <t>Нефинансова дейност:</t>
  </si>
  <si>
    <t>Управление на финансови пазари</t>
  </si>
  <si>
    <t>Дата на съставяне:</t>
  </si>
  <si>
    <t>Одитори:</t>
  </si>
  <si>
    <t xml:space="preserve">КОНСОЛИДИРАН ОТЧЕТ ЗА ВСЕОБХВАТНИЯ ДОХОД </t>
  </si>
  <si>
    <t>Приложения</t>
  </si>
  <si>
    <t xml:space="preserve"> BGN'000</t>
  </si>
  <si>
    <t>Приходи от договори с клиенти</t>
  </si>
  <si>
    <t>Други доходи от дейността</t>
  </si>
  <si>
    <t>Разходи за материали и консумативи</t>
  </si>
  <si>
    <t>Разходи за външни услуги</t>
  </si>
  <si>
    <t>Разходи за амортизации</t>
  </si>
  <si>
    <t>Разходи за персонала</t>
  </si>
  <si>
    <t>Други разходи за дейността</t>
  </si>
  <si>
    <t>Финансови приходи</t>
  </si>
  <si>
    <t>Финансови разходи</t>
  </si>
  <si>
    <t>Финансови приходи/(разходи), нетно</t>
  </si>
  <si>
    <t>Печалба преди данък върху печалбата</t>
  </si>
  <si>
    <t>Разход за данък върху печалбата</t>
  </si>
  <si>
    <t>НЕТНА ПЕЧАЛБА ЗА ГОДИНАТА</t>
  </si>
  <si>
    <t>Други компоненти на всеобхватния доход:</t>
  </si>
  <si>
    <t>Компоненти, които няма да бъдат рекласифицирани в печалбата или загубата:</t>
  </si>
  <si>
    <t>Последващи оценки на пенсионни планове с дефинирани доходи</t>
  </si>
  <si>
    <t>Данък върху дохода, свързан с компонентите на другия всеобхватен доход, които няма да бъдат рекласифицирани</t>
  </si>
  <si>
    <t>Компоненти, които могат да бъдат рекласифицирани в печалбата или загубата:</t>
  </si>
  <si>
    <t>Нетна промяна в справедливата стойност на дългови ценни книжа  оценявани по справедлива стойност през друг всеобхватен доход</t>
  </si>
  <si>
    <t>Данък върху доходите, свързан с компонентите на другия всеобхватен доход, които могат да бъдат рекласифицирани</t>
  </si>
  <si>
    <t>Друг всеобхватен доход за годината, нетно от данъци</t>
  </si>
  <si>
    <t>ОБЩО ВСЕОБХВАТЕН ДОХОД ЗА ГОДИНАТА</t>
  </si>
  <si>
    <t>Притежателите на собствения капитал на дружеството-майка</t>
  </si>
  <si>
    <t>Изпълнителен директор:</t>
  </si>
  <si>
    <t>КОНСОЛИДИРАН  ОТЧЕТ ЗА ФИНАНСОВОТО СЪСТОЯНИЕ</t>
  </si>
  <si>
    <t>АКТИВ</t>
  </si>
  <si>
    <t>Нетекущи активи</t>
  </si>
  <si>
    <t>Имоти, машини, оборудване</t>
  </si>
  <si>
    <t>Нематериални активи</t>
  </si>
  <si>
    <t xml:space="preserve">Инвестиции в съвместни дружества </t>
  </si>
  <si>
    <t xml:space="preserve">Инвестиции в асоциирани дружества </t>
  </si>
  <si>
    <t>Активи по отсрочени данъци</t>
  </si>
  <si>
    <t>Дългосрочно предплатени разходи</t>
  </si>
  <si>
    <t>Текущи активи</t>
  </si>
  <si>
    <t>Вземания от клиенти</t>
  </si>
  <si>
    <t>Вземания от контрагенти за електрическа енергия</t>
  </si>
  <si>
    <t>Други вземания и предплатени разходи</t>
  </si>
  <si>
    <t>Парични средства и парични еквиваленти</t>
  </si>
  <si>
    <t>ОБЩО  АКТИВИ</t>
  </si>
  <si>
    <t>СОБСТВЕН КАПИТАЛ И ПАСИВИ</t>
  </si>
  <si>
    <t>СОБСТВЕН КАПИТАЛ</t>
  </si>
  <si>
    <t>Капитал, отнасящ се до притежателите на собствения капитал на дружеството-майка</t>
  </si>
  <si>
    <t>Основен акционерен капитал</t>
  </si>
  <si>
    <t>Обратно изкупени акции</t>
  </si>
  <si>
    <t>Резерви</t>
  </si>
  <si>
    <t>ПАСИВИ</t>
  </si>
  <si>
    <t>Нетекущи задължения</t>
  </si>
  <si>
    <t>Дългосрочни задължения към персонала при пенсиониране</t>
  </si>
  <si>
    <t>Пасиви по отсрочени данъци</t>
  </si>
  <si>
    <t>Дългосрочни задължения по лизинг</t>
  </si>
  <si>
    <t>Правителствени финансирания</t>
  </si>
  <si>
    <t>Текущи задължения</t>
  </si>
  <si>
    <t>Задължения към контрагенти за електрическа енергия</t>
  </si>
  <si>
    <t>Задължения към персонала и социалното осигуряване</t>
  </si>
  <si>
    <t>Задължения за данъци</t>
  </si>
  <si>
    <t>Други задължения</t>
  </si>
  <si>
    <t xml:space="preserve">ОБЩО СОБСТВЕН КАПИТАЛ И ПАСИВИ </t>
  </si>
  <si>
    <t>ГРУПА БЪЛГАРСКА ФОНДОВА БОРСА</t>
  </si>
  <si>
    <t xml:space="preserve">КОНСОЛИДИРАН ОТЧЕТ ЗА ПАРИЧНИТЕ ПОТОЦИ </t>
  </si>
  <si>
    <t>Парични потоци от оперативна дейност</t>
  </si>
  <si>
    <t>Постъпления от клиенти</t>
  </si>
  <si>
    <t>Постъпления от контрагенти по сделки за покупко-продажба на електрическа енергия</t>
  </si>
  <si>
    <t xml:space="preserve">Плащания на доставчици </t>
  </si>
  <si>
    <t>Плащания на контрагенти по сделки за покупко-продажба на електрическа енергия</t>
  </si>
  <si>
    <t>Плащания на персонала и за социалното осигуряване</t>
  </si>
  <si>
    <t>Парични потоци от инвестиционна дейност</t>
  </si>
  <si>
    <t>Нетни парични потоци използвани в инвестиционната дейност</t>
  </si>
  <si>
    <t>Парични потоци от финансова дейност</t>
  </si>
  <si>
    <t>Плащания по лизинг</t>
  </si>
  <si>
    <t>Нетни парични потоци използвани във финансовата дейност</t>
  </si>
  <si>
    <t>Парични средства и парични еквиваленти на 1 януари</t>
  </si>
  <si>
    <t>Провизии за обезценка за очаквани кредитни загуби</t>
  </si>
  <si>
    <t xml:space="preserve">КОНСОЛИДИРАН ОТЧЕТ ЗА ПРОМЕНИТЕ В СОБСТВЕНИЯ КАПИТАЛ </t>
  </si>
  <si>
    <t>Отнасящ се към притежателите на собствения капитал на дружеството-майка</t>
  </si>
  <si>
    <t xml:space="preserve">Основен акционерен капитал </t>
  </si>
  <si>
    <t>Обратно изкупени  акции</t>
  </si>
  <si>
    <t>Резерв по обратно изкупени акции</t>
  </si>
  <si>
    <t>Законови резерви</t>
  </si>
  <si>
    <t xml:space="preserve">Други резерви </t>
  </si>
  <si>
    <t>Общо собствен капитал</t>
  </si>
  <si>
    <t xml:space="preserve">Разпределение на печалбата за:               </t>
  </si>
  <si>
    <t xml:space="preserve"> * дивиденти</t>
  </si>
  <si>
    <t xml:space="preserve"> * допълнителен резерв</t>
  </si>
  <si>
    <t xml:space="preserve">Общ всеобхватен доход за годината, в т.ч.: </t>
  </si>
  <si>
    <t>* нетна печалба за годината</t>
  </si>
  <si>
    <t>* други компоненти на всеобхватния доход, нетно от данъци</t>
  </si>
  <si>
    <t>Получени гаранционни депозити от контрагенти за електрическа енергия</t>
  </si>
  <si>
    <t xml:space="preserve">ГРУПА БЪЛГАРСКА ФОНДОВА БОРСА </t>
  </si>
  <si>
    <t>Печалба от оперативна дейност</t>
  </si>
  <si>
    <r>
      <t>Нетна печалба за годината</t>
    </r>
    <r>
      <rPr>
        <b/>
        <sz val="11"/>
        <rFont val="Calibri"/>
        <family val="2"/>
        <charset val="204"/>
        <scheme val="minor"/>
      </rPr>
      <t xml:space="preserve">, отнасяща се към: </t>
    </r>
  </si>
  <si>
    <r>
      <t xml:space="preserve">Общ всеобхватен доход </t>
    </r>
    <r>
      <rPr>
        <b/>
        <sz val="11"/>
        <rFont val="Calibri"/>
        <family val="2"/>
        <charset val="204"/>
        <scheme val="minor"/>
      </rPr>
      <t>за годината, отнасящ се към:</t>
    </r>
  </si>
  <si>
    <t>Счетоводно aдминистративно обслужване:</t>
  </si>
  <si>
    <t>Директор на дирекция Правомерност:</t>
  </si>
  <si>
    <t>гр. София, 1301</t>
  </si>
  <si>
    <t>Нетна промяна в справедливата стойност на капиталови инвестиции оценявани по справедлива стойност през друг всеобхватен доход</t>
  </si>
  <si>
    <t>Платени банкови такси и комисионни</t>
  </si>
  <si>
    <t>Други (плащания)/постъпления, нетно</t>
  </si>
  <si>
    <t>Дял в печалбата от участия в асоциирани дружества при прилагане метода на собствения капитал</t>
  </si>
  <si>
    <t>Промени в собствения капитал за 2023 година</t>
  </si>
  <si>
    <t>БД Консулти АД</t>
  </si>
  <si>
    <t>БДО АФА ООД</t>
  </si>
  <si>
    <t>Салдо на 31 декември 2023 година</t>
  </si>
  <si>
    <t>Дългови инструменти по справедлива стойност през друг всеобхватен доход</t>
  </si>
  <si>
    <t>Капиталови инструменти по справедлива стойност през друг всеобхватен доход</t>
  </si>
  <si>
    <t xml:space="preserve">Дългови инструменти по амортизирана стойност </t>
  </si>
  <si>
    <t>Промяна в наименованието</t>
  </si>
  <si>
    <t>Няма</t>
  </si>
  <si>
    <t>Предприятие майка</t>
  </si>
  <si>
    <t>Българска фондова борса АД</t>
  </si>
  <si>
    <t xml:space="preserve">Крайно предприятие майка </t>
  </si>
  <si>
    <t>Счетоводно административно обслужване (съставител):</t>
  </si>
  <si>
    <t>Плащания по капиталови инструменти по справедлива стойност през друг всеобхватен доход</t>
  </si>
  <si>
    <t>Постъпления от лихви и дивиденти, свързани с дългови инструменти по справедлива стойност през  друг всеобхватен доход</t>
  </si>
  <si>
    <t>Плащания за покупки на машини и оборудване</t>
  </si>
  <si>
    <t>Плащания за покупки на нематериални активи</t>
  </si>
  <si>
    <t>Постъпления от лихви и дивиденти, свързани с дългови инструменти по амортизирана стойност</t>
  </si>
  <si>
    <t>Вземания по споразумения с клауза за обратно изкупуване</t>
  </si>
  <si>
    <t>Постъпления от лихви по репо сделки</t>
  </si>
  <si>
    <t xml:space="preserve">Резерв по финансови активи през друг всеобхватен доход </t>
  </si>
  <si>
    <t>Основна нетна печалба на акция (в лева)</t>
  </si>
  <si>
    <t>Нетни парични потоци от/(използвани в) оперативна дейност</t>
  </si>
  <si>
    <t xml:space="preserve">Постъпления от лихви по депозити в банки </t>
  </si>
  <si>
    <t>Дял в загубата от участия в съвместни дружества при прилагане метода на собствения капитал</t>
  </si>
  <si>
    <t>Неразпределена печалба</t>
  </si>
  <si>
    <t>(Платени)/възстановени данъци (без данъци върху печалбата), нетно</t>
  </si>
  <si>
    <t>Нетно намаление на паричните средства и паричните еквиваленти</t>
  </si>
  <si>
    <t>Краткосрочни задължения по лизинг</t>
  </si>
  <si>
    <t xml:space="preserve">Неразпределена печалба </t>
  </si>
  <si>
    <t>Задължения към доставчици и други кредитори</t>
  </si>
  <si>
    <t>*продажба на обратно изкупени собствени акции</t>
  </si>
  <si>
    <t>Салдо на 1 януари 2023 година</t>
  </si>
  <si>
    <t>Промени в собствения капитал за 2024 година</t>
  </si>
  <si>
    <t>Плащания/ Постъпления от сделки с ценни книжа с уговорка за обратно изкупуване</t>
  </si>
  <si>
    <t>13, 14</t>
  </si>
  <si>
    <t>Обратно изкупени собствени акции</t>
  </si>
  <si>
    <t>Ефект от обратно изкупуване на акции в т.ч.:</t>
  </si>
  <si>
    <t>12, 16.2</t>
  </si>
  <si>
    <t>за периода, завършващ на 30 юни 2024 година</t>
  </si>
  <si>
    <t>30.06.2024</t>
  </si>
  <si>
    <t>30.06.2023</t>
  </si>
  <si>
    <t>към 30 юни 2024 година</t>
  </si>
  <si>
    <t>Парични средства и парични еквиваленти на 30 юни, нетно</t>
  </si>
  <si>
    <t>* нетна печалба за периода</t>
  </si>
  <si>
    <t xml:space="preserve">Общ всеобхватен доход за периода, в т.ч.: </t>
  </si>
  <si>
    <t>Салдо на 30 юни 2024 година</t>
  </si>
  <si>
    <t>Възстановен/(платен) данък върху печалбата, нетно</t>
  </si>
  <si>
    <t>Плащания по финансирания</t>
  </si>
  <si>
    <t>Плащания на дивиденти</t>
  </si>
  <si>
    <t>Получени гаранционни депозити от контрагенти за електрическа енергия, нетно</t>
  </si>
  <si>
    <t>28.08.2024 година</t>
  </si>
  <si>
    <t>Приложенията от страници 5 до 110 са неразделна част от консолидирания финансов отчет.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</si>
</sst>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  <numFmt numFmtId="169" formatCode="_(* #,##0.00_);_(* \(#,##0.00\);_(* &quot;-&quot;_);_(@_)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OpalB"/>
    </font>
    <font>
      <sz val="10"/>
      <name val="Hebar"/>
      <family val="2"/>
    </font>
    <font>
      <sz val="11"/>
      <color indexed="8"/>
      <name val="Times New Roman"/>
      <family val="2"/>
    </font>
    <font>
      <sz val="10"/>
      <name val="Heba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indexed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3" fillId="0" borderId="0"/>
    <xf numFmtId="0" fontId="7" fillId="0" borderId="0"/>
    <xf numFmtId="0" fontId="7" fillId="0" borderId="0"/>
    <xf numFmtId="165" fontId="9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0" fontId="9" fillId="0" borderId="0"/>
  </cellStyleXfs>
  <cellXfs count="189">
    <xf numFmtId="0" fontId="0" fillId="0" borderId="0" xfId="0"/>
    <xf numFmtId="164" fontId="13" fillId="0" borderId="0" xfId="1" applyNumberFormat="1" applyFont="1" applyFill="1" applyAlignment="1">
      <alignment horizontal="right" vertical="center"/>
    </xf>
    <xf numFmtId="166" fontId="13" fillId="0" borderId="0" xfId="1" applyNumberFormat="1" applyFont="1" applyFill="1" applyAlignment="1">
      <alignment horizontal="right" vertical="center"/>
    </xf>
    <xf numFmtId="164" fontId="12" fillId="0" borderId="0" xfId="1" applyNumberFormat="1" applyFont="1" applyFill="1" applyAlignment="1">
      <alignment vertical="center"/>
    </xf>
    <xf numFmtId="164" fontId="12" fillId="0" borderId="3" xfId="1" applyNumberFormat="1" applyFont="1" applyFill="1" applyBorder="1" applyAlignment="1">
      <alignment vertical="center"/>
    </xf>
    <xf numFmtId="164" fontId="12" fillId="0" borderId="3" xfId="1" applyNumberFormat="1" applyFont="1" applyFill="1" applyBorder="1" applyAlignment="1">
      <alignment horizontal="right"/>
    </xf>
    <xf numFmtId="164" fontId="12" fillId="0" borderId="0" xfId="10" applyNumberFormat="1" applyFont="1" applyFill="1" applyBorder="1" applyAlignment="1" applyProtection="1">
      <alignment horizontal="right" vertical="center"/>
    </xf>
    <xf numFmtId="164" fontId="12" fillId="0" borderId="5" xfId="10" applyNumberFormat="1" applyFont="1" applyFill="1" applyBorder="1" applyAlignment="1" applyProtection="1">
      <alignment horizontal="right" vertical="center"/>
    </xf>
    <xf numFmtId="164" fontId="13" fillId="0" borderId="0" xfId="10" applyNumberFormat="1" applyFont="1" applyFill="1" applyAlignment="1">
      <alignment vertical="center"/>
    </xf>
    <xf numFmtId="164" fontId="13" fillId="0" borderId="0" xfId="10" applyNumberFormat="1" applyFont="1" applyFill="1" applyBorder="1" applyAlignment="1" applyProtection="1">
      <alignment horizontal="right" vertical="center"/>
    </xf>
    <xf numFmtId="164" fontId="13" fillId="0" borderId="1" xfId="10" applyNumberFormat="1" applyFont="1" applyFill="1" applyBorder="1" applyAlignment="1" applyProtection="1">
      <alignment horizontal="right" vertical="center"/>
    </xf>
    <xf numFmtId="164" fontId="15" fillId="0" borderId="0" xfId="10" applyNumberFormat="1" applyFont="1" applyFill="1" applyBorder="1" applyAlignment="1" applyProtection="1">
      <alignment horizontal="right" vertical="center"/>
    </xf>
    <xf numFmtId="164" fontId="12" fillId="0" borderId="1" xfId="10" applyNumberFormat="1" applyFont="1" applyFill="1" applyBorder="1" applyAlignment="1" applyProtection="1">
      <alignment horizontal="right" vertical="center"/>
    </xf>
    <xf numFmtId="164" fontId="12" fillId="0" borderId="0" xfId="10" applyNumberFormat="1" applyFont="1" applyFill="1" applyBorder="1" applyAlignment="1" applyProtection="1">
      <alignment horizontal="center" vertical="center"/>
    </xf>
    <xf numFmtId="164" fontId="13" fillId="0" borderId="0" xfId="10" applyNumberFormat="1" applyFont="1" applyFill="1" applyBorder="1" applyAlignment="1">
      <alignment horizontal="center" vertical="center"/>
    </xf>
    <xf numFmtId="164" fontId="13" fillId="0" borderId="0" xfId="10" applyNumberFormat="1" applyFont="1" applyFill="1" applyBorder="1" applyAlignment="1" applyProtection="1">
      <alignment horizontal="center" vertical="center"/>
    </xf>
    <xf numFmtId="164" fontId="15" fillId="0" borderId="0" xfId="10" applyNumberFormat="1" applyFont="1" applyFill="1" applyBorder="1" applyAlignment="1" applyProtection="1">
      <alignment horizontal="center" vertical="center"/>
    </xf>
    <xf numFmtId="15" fontId="14" fillId="0" borderId="0" xfId="2" applyNumberFormat="1" applyFont="1" applyAlignment="1">
      <alignment vertical="center" wrapText="1"/>
    </xf>
    <xf numFmtId="0" fontId="12" fillId="0" borderId="0" xfId="2" applyFont="1" applyAlignment="1">
      <alignment horizontal="right" vertical="center"/>
    </xf>
    <xf numFmtId="0" fontId="13" fillId="0" borderId="0" xfId="0" applyFont="1"/>
    <xf numFmtId="0" fontId="17" fillId="0" borderId="0" xfId="0" applyFont="1"/>
    <xf numFmtId="0" fontId="2" fillId="0" borderId="0" xfId="0" applyFont="1"/>
    <xf numFmtId="0" fontId="15" fillId="0" borderId="0" xfId="2" applyFont="1" applyAlignment="1">
      <alignment vertical="center"/>
    </xf>
    <xf numFmtId="0" fontId="15" fillId="0" borderId="0" xfId="2" applyFont="1" applyAlignment="1">
      <alignment horizontal="right" vertical="center"/>
    </xf>
    <xf numFmtId="0" fontId="15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164" fontId="12" fillId="0" borderId="0" xfId="2" applyNumberFormat="1" applyFont="1" applyAlignment="1">
      <alignment vertical="center"/>
    </xf>
    <xf numFmtId="0" fontId="13" fillId="0" borderId="0" xfId="8" applyFont="1" applyAlignment="1">
      <alignment horizontal="left" vertical="center"/>
    </xf>
    <xf numFmtId="0" fontId="12" fillId="0" borderId="0" xfId="9" applyFont="1" applyAlignment="1">
      <alignment horizontal="left" vertical="center"/>
    </xf>
    <xf numFmtId="0" fontId="13" fillId="0" borderId="0" xfId="7" quotePrefix="1" applyFont="1" applyAlignment="1">
      <alignment horizontal="left" vertical="center"/>
    </xf>
    <xf numFmtId="15" fontId="12" fillId="0" borderId="0" xfId="2" applyNumberFormat="1" applyFont="1" applyAlignment="1">
      <alignment horizontal="center" vertical="center" wrapText="1"/>
    </xf>
    <xf numFmtId="164" fontId="13" fillId="0" borderId="0" xfId="5" applyNumberFormat="1" applyFont="1" applyAlignment="1">
      <alignment horizontal="right" vertical="center"/>
    </xf>
    <xf numFmtId="164" fontId="12" fillId="0" borderId="3" xfId="5" applyNumberFormat="1" applyFont="1" applyBorder="1" applyAlignment="1">
      <alignment horizontal="right" vertical="center"/>
    </xf>
    <xf numFmtId="164" fontId="12" fillId="0" borderId="0" xfId="5" applyNumberFormat="1" applyFont="1" applyAlignment="1">
      <alignment horizontal="right" vertical="center"/>
    </xf>
    <xf numFmtId="164" fontId="12" fillId="0" borderId="1" xfId="5" applyNumberFormat="1" applyFont="1" applyBorder="1" applyAlignment="1">
      <alignment horizontal="right" vertical="center"/>
    </xf>
    <xf numFmtId="164" fontId="12" fillId="0" borderId="5" xfId="5" applyNumberFormat="1" applyFont="1" applyBorder="1" applyAlignment="1">
      <alignment horizontal="right" vertical="center"/>
    </xf>
    <xf numFmtId="0" fontId="1" fillId="0" borderId="0" xfId="0" applyFont="1"/>
    <xf numFmtId="164" fontId="13" fillId="0" borderId="0" xfId="12" applyNumberFormat="1" applyFont="1" applyFill="1" applyAlignment="1">
      <alignment vertical="center"/>
    </xf>
    <xf numFmtId="164" fontId="13" fillId="0" borderId="0" xfId="12" applyNumberFormat="1" applyFont="1" applyFill="1" applyBorder="1" applyAlignment="1">
      <alignment vertical="center"/>
    </xf>
    <xf numFmtId="0" fontId="24" fillId="0" borderId="1" xfId="2" applyFont="1" applyBorder="1" applyAlignment="1">
      <alignment vertical="center"/>
    </xf>
    <xf numFmtId="0" fontId="11" fillId="0" borderId="1" xfId="0" applyFont="1" applyBorder="1"/>
    <xf numFmtId="0" fontId="22" fillId="0" borderId="1" xfId="0" applyFont="1" applyBorder="1"/>
    <xf numFmtId="0" fontId="11" fillId="0" borderId="0" xfId="0" applyFont="1"/>
    <xf numFmtId="0" fontId="23" fillId="0" borderId="0" xfId="0" applyFont="1"/>
    <xf numFmtId="0" fontId="24" fillId="0" borderId="0" xfId="0" applyFont="1"/>
    <xf numFmtId="0" fontId="23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23" fillId="0" borderId="0" xfId="0" applyFont="1" applyAlignment="1">
      <alignment vertical="top"/>
    </xf>
    <xf numFmtId="0" fontId="8" fillId="0" borderId="0" xfId="3" applyFont="1"/>
    <xf numFmtId="0" fontId="10" fillId="0" borderId="0" xfId="3" applyFont="1"/>
    <xf numFmtId="166" fontId="13" fillId="0" borderId="1" xfId="1" applyNumberFormat="1" applyFont="1" applyFill="1" applyBorder="1" applyAlignment="1">
      <alignment horizontal="right" vertical="top" wrapText="1"/>
    </xf>
    <xf numFmtId="49" fontId="12" fillId="0" borderId="0" xfId="0" applyNumberFormat="1" applyFont="1" applyAlignment="1">
      <alignment horizontal="right" vertical="center" wrapText="1"/>
    </xf>
    <xf numFmtId="164" fontId="25" fillId="0" borderId="0" xfId="10" applyNumberFormat="1" applyFont="1" applyFill="1" applyBorder="1" applyAlignment="1" applyProtection="1">
      <alignment horizontal="right" vertical="center"/>
    </xf>
    <xf numFmtId="164" fontId="25" fillId="0" borderId="0" xfId="12" applyNumberFormat="1" applyFont="1" applyFill="1" applyAlignment="1">
      <alignment horizontal="right" vertical="center"/>
    </xf>
    <xf numFmtId="0" fontId="12" fillId="0" borderId="0" xfId="5" applyFont="1" applyAlignment="1">
      <alignment vertical="center"/>
    </xf>
    <xf numFmtId="0" fontId="13" fillId="0" borderId="0" xfId="5" applyFont="1" applyAlignment="1">
      <alignment horizontal="center" vertical="center"/>
    </xf>
    <xf numFmtId="0" fontId="13" fillId="0" borderId="0" xfId="5" applyFont="1" applyAlignment="1">
      <alignment vertical="center" wrapText="1"/>
    </xf>
    <xf numFmtId="0" fontId="12" fillId="0" borderId="0" xfId="5" applyFont="1" applyAlignment="1">
      <alignment horizontal="center" vertical="center"/>
    </xf>
    <xf numFmtId="0" fontId="17" fillId="0" borderId="0" xfId="5" applyFont="1" applyAlignment="1">
      <alignment vertical="center" wrapText="1"/>
    </xf>
    <xf numFmtId="0" fontId="12" fillId="0" borderId="0" xfId="5" applyFont="1" applyAlignment="1">
      <alignment vertical="center" wrapText="1"/>
    </xf>
    <xf numFmtId="0" fontId="13" fillId="0" borderId="0" xfId="11" applyFont="1" applyAlignment="1">
      <alignment vertical="center" wrapText="1"/>
    </xf>
    <xf numFmtId="0" fontId="1" fillId="0" borderId="0" xfId="11" applyFont="1" applyAlignment="1">
      <alignment vertical="center" wrapText="1"/>
    </xf>
    <xf numFmtId="0" fontId="13" fillId="0" borderId="0" xfId="5" applyFont="1" applyAlignment="1">
      <alignment vertical="center"/>
    </xf>
    <xf numFmtId="164" fontId="13" fillId="0" borderId="0" xfId="5" applyNumberFormat="1" applyFont="1" applyAlignment="1">
      <alignment horizontal="center" vertical="center"/>
    </xf>
    <xf numFmtId="15" fontId="14" fillId="0" borderId="0" xfId="2" applyNumberFormat="1" applyFont="1" applyAlignment="1">
      <alignment horizontal="right" vertical="center"/>
    </xf>
    <xf numFmtId="0" fontId="25" fillId="0" borderId="0" xfId="0" applyFont="1" applyAlignment="1">
      <alignment horizontal="left"/>
    </xf>
    <xf numFmtId="0" fontId="15" fillId="0" borderId="0" xfId="5" applyFont="1" applyAlignment="1">
      <alignment horizontal="center" vertical="center"/>
    </xf>
    <xf numFmtId="3" fontId="15" fillId="0" borderId="0" xfId="5" applyNumberFormat="1" applyFont="1" applyAlignment="1">
      <alignment horizontal="center" vertical="center"/>
    </xf>
    <xf numFmtId="3" fontId="15" fillId="0" borderId="0" xfId="10" applyNumberFormat="1" applyFont="1" applyFill="1" applyBorder="1" applyAlignment="1" applyProtection="1">
      <alignment horizontal="center" vertical="center"/>
    </xf>
    <xf numFmtId="0" fontId="13" fillId="0" borderId="0" xfId="0" applyFont="1" applyAlignment="1">
      <alignment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15" fontId="14" fillId="0" borderId="0" xfId="2" applyNumberFormat="1" applyFont="1" applyAlignment="1">
      <alignment horizontal="center" vertical="center" wrapText="1"/>
    </xf>
    <xf numFmtId="164" fontId="12" fillId="0" borderId="0" xfId="2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left" vertical="center" wrapText="1"/>
    </xf>
    <xf numFmtId="167" fontId="15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top" wrapText="1"/>
    </xf>
    <xf numFmtId="3" fontId="15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7" fillId="0" borderId="0" xfId="4" applyFont="1" applyAlignment="1">
      <alignment wrapText="1"/>
    </xf>
    <xf numFmtId="0" fontId="18" fillId="0" borderId="0" xfId="4" applyFont="1" applyAlignment="1">
      <alignment wrapText="1"/>
    </xf>
    <xf numFmtId="0" fontId="17" fillId="0" borderId="0" xfId="0" applyFont="1" applyAlignment="1">
      <alignment wrapText="1"/>
    </xf>
    <xf numFmtId="0" fontId="12" fillId="0" borderId="0" xfId="4" applyFont="1" applyAlignment="1">
      <alignment wrapText="1"/>
    </xf>
    <xf numFmtId="0" fontId="13" fillId="0" borderId="0" xfId="0" applyFont="1" applyAlignment="1">
      <alignment horizontal="left" vertical="center" wrapText="1" indent="4"/>
    </xf>
    <xf numFmtId="0" fontId="13" fillId="0" borderId="0" xfId="4" applyFont="1" applyAlignment="1">
      <alignment wrapText="1"/>
    </xf>
    <xf numFmtId="3" fontId="15" fillId="0" borderId="0" xfId="0" applyNumberFormat="1" applyFont="1" applyAlignment="1">
      <alignment horizontal="center"/>
    </xf>
    <xf numFmtId="169" fontId="17" fillId="0" borderId="0" xfId="0" applyNumberFormat="1" applyFont="1" applyAlignment="1">
      <alignment horizontal="right"/>
    </xf>
    <xf numFmtId="0" fontId="13" fillId="0" borderId="0" xfId="6" applyFont="1" applyAlignment="1">
      <alignment horizontal="right" vertical="top"/>
    </xf>
    <xf numFmtId="0" fontId="12" fillId="0" borderId="1" xfId="2" applyFont="1" applyBorder="1" applyAlignment="1">
      <alignment vertical="center"/>
    </xf>
    <xf numFmtId="0" fontId="13" fillId="0" borderId="1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2" fillId="0" borderId="0" xfId="0" applyFont="1"/>
    <xf numFmtId="0" fontId="12" fillId="0" borderId="0" xfId="2" applyFont="1" applyAlignment="1">
      <alignment horizontal="center" vertical="center"/>
    </xf>
    <xf numFmtId="15" fontId="14" fillId="0" borderId="0" xfId="2" applyNumberFormat="1" applyFont="1" applyAlignment="1">
      <alignment vertical="top" wrapText="1"/>
    </xf>
    <xf numFmtId="14" fontId="12" fillId="0" borderId="0" xfId="7" applyNumberFormat="1" applyFont="1" applyAlignment="1">
      <alignment horizontal="right" vertical="center" wrapText="1"/>
    </xf>
    <xf numFmtId="0" fontId="13" fillId="0" borderId="0" xfId="2" applyFont="1" applyAlignment="1">
      <alignment vertical="center"/>
    </xf>
    <xf numFmtId="0" fontId="15" fillId="0" borderId="0" xfId="0" applyFont="1"/>
    <xf numFmtId="0" fontId="15" fillId="0" borderId="0" xfId="2" applyFont="1" applyAlignment="1">
      <alignment horizontal="center" vertical="center"/>
    </xf>
    <xf numFmtId="0" fontId="12" fillId="0" borderId="0" xfId="2" applyFont="1" applyAlignment="1">
      <alignment vertical="center"/>
    </xf>
    <xf numFmtId="3" fontId="15" fillId="0" borderId="0" xfId="2" applyNumberFormat="1" applyFont="1" applyAlignment="1">
      <alignment horizontal="center" vertical="center"/>
    </xf>
    <xf numFmtId="3" fontId="13" fillId="0" borderId="0" xfId="2" applyNumberFormat="1" applyFont="1" applyAlignment="1">
      <alignment horizontal="right" vertical="center"/>
    </xf>
    <xf numFmtId="0" fontId="17" fillId="0" borderId="0" xfId="2" applyFont="1" applyAlignment="1">
      <alignment vertical="center" wrapText="1"/>
    </xf>
    <xf numFmtId="168" fontId="15" fillId="0" borderId="0" xfId="2" applyNumberFormat="1" applyFont="1" applyAlignment="1">
      <alignment horizontal="center" vertical="center"/>
    </xf>
    <xf numFmtId="3" fontId="19" fillId="0" borderId="0" xfId="2" applyNumberFormat="1" applyFont="1" applyAlignment="1">
      <alignment horizontal="center" vertical="center"/>
    </xf>
    <xf numFmtId="164" fontId="13" fillId="0" borderId="0" xfId="2" applyNumberFormat="1" applyFont="1" applyAlignment="1">
      <alignment horizontal="right" vertical="center"/>
    </xf>
    <xf numFmtId="3" fontId="25" fillId="0" borderId="0" xfId="2" applyNumberFormat="1" applyFont="1" applyAlignment="1">
      <alignment horizontal="center" vertical="center"/>
    </xf>
    <xf numFmtId="1" fontId="25" fillId="0" borderId="0" xfId="2" applyNumberFormat="1" applyFont="1" applyAlignment="1">
      <alignment horizontal="center" vertical="center"/>
    </xf>
    <xf numFmtId="3" fontId="13" fillId="0" borderId="0" xfId="2" applyNumberFormat="1" applyFont="1" applyAlignment="1">
      <alignment horizontal="center" vertical="center"/>
    </xf>
    <xf numFmtId="164" fontId="12" fillId="0" borderId="2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horizontal="right" vertical="center"/>
    </xf>
    <xf numFmtId="3" fontId="12" fillId="0" borderId="0" xfId="2" applyNumberFormat="1" applyFont="1" applyAlignment="1">
      <alignment horizontal="center" vertical="center"/>
    </xf>
    <xf numFmtId="0" fontId="12" fillId="0" borderId="0" xfId="2" applyFont="1" applyAlignment="1">
      <alignment vertical="center" wrapText="1"/>
    </xf>
    <xf numFmtId="0" fontId="13" fillId="0" borderId="0" xfId="8" applyFont="1" applyAlignment="1">
      <alignment horizontal="center" vertical="center" wrapText="1"/>
    </xf>
    <xf numFmtId="164" fontId="13" fillId="0" borderId="0" xfId="8" applyNumberFormat="1" applyFont="1" applyAlignment="1">
      <alignment horizontal="right" vertical="center"/>
    </xf>
    <xf numFmtId="0" fontId="13" fillId="0" borderId="0" xfId="2" applyFont="1" applyAlignment="1">
      <alignment horizontal="left" vertical="center" wrapText="1"/>
    </xf>
    <xf numFmtId="164" fontId="12" fillId="0" borderId="3" xfId="2" applyNumberFormat="1" applyFont="1" applyBorder="1" applyAlignment="1">
      <alignment horizontal="right" vertical="center"/>
    </xf>
    <xf numFmtId="3" fontId="26" fillId="0" borderId="0" xfId="2" applyNumberFormat="1" applyFont="1" applyAlignment="1">
      <alignment horizontal="center" vertical="center"/>
    </xf>
    <xf numFmtId="167" fontId="25" fillId="0" borderId="0" xfId="2" applyNumberFormat="1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164" fontId="12" fillId="0" borderId="5" xfId="2" applyNumberFormat="1" applyFont="1" applyBorder="1" applyAlignment="1">
      <alignment vertical="center"/>
    </xf>
    <xf numFmtId="0" fontId="12" fillId="0" borderId="0" xfId="2" quotePrefix="1" applyFont="1" applyAlignment="1">
      <alignment horizontal="left" vertical="center"/>
    </xf>
    <xf numFmtId="0" fontId="13" fillId="0" borderId="0" xfId="6" applyFont="1" applyAlignment="1">
      <alignment vertical="top"/>
    </xf>
    <xf numFmtId="0" fontId="12" fillId="0" borderId="0" xfId="8" applyFont="1" applyAlignment="1">
      <alignment horizontal="left" vertical="center"/>
    </xf>
    <xf numFmtId="0" fontId="13" fillId="0" borderId="0" xfId="13" applyFont="1" applyAlignment="1">
      <alignment horizontal="left" vertical="center"/>
    </xf>
    <xf numFmtId="0" fontId="12" fillId="0" borderId="0" xfId="13" applyFont="1" applyAlignment="1">
      <alignment horizontal="right" vertical="center" wrapText="1"/>
    </xf>
    <xf numFmtId="0" fontId="13" fillId="0" borderId="0" xfId="6" applyFont="1"/>
    <xf numFmtId="0" fontId="14" fillId="0" borderId="0" xfId="6" applyFont="1" applyAlignment="1">
      <alignment horizontal="center" vertical="top"/>
    </xf>
    <xf numFmtId="0" fontId="12" fillId="0" borderId="0" xfId="6" applyFont="1" applyAlignment="1">
      <alignment horizontal="right" vertical="top" wrapText="1"/>
    </xf>
    <xf numFmtId="0" fontId="13" fillId="0" borderId="0" xfId="13" applyFont="1"/>
    <xf numFmtId="0" fontId="13" fillId="0" borderId="0" xfId="6" applyFont="1" applyAlignment="1" applyProtection="1">
      <alignment vertical="top"/>
      <protection locked="0"/>
    </xf>
    <xf numFmtId="0" fontId="14" fillId="0" borderId="0" xfId="13" applyFont="1" applyAlignment="1">
      <alignment horizontal="center" vertical="center"/>
    </xf>
    <xf numFmtId="0" fontId="14" fillId="0" borderId="0" xfId="13" applyFont="1" applyAlignment="1">
      <alignment horizontal="right"/>
    </xf>
    <xf numFmtId="0" fontId="12" fillId="0" borderId="0" xfId="6" applyFont="1" applyAlignment="1">
      <alignment vertical="center"/>
    </xf>
    <xf numFmtId="0" fontId="14" fillId="0" borderId="0" xfId="6" applyFont="1" applyAlignment="1">
      <alignment vertical="center"/>
    </xf>
    <xf numFmtId="0" fontId="13" fillId="0" borderId="0" xfId="6" applyFont="1" applyAlignment="1">
      <alignment horizontal="center" vertical="center"/>
    </xf>
    <xf numFmtId="0" fontId="13" fillId="0" borderId="0" xfId="6" applyFont="1" applyAlignment="1">
      <alignment vertical="center"/>
    </xf>
    <xf numFmtId="0" fontId="15" fillId="0" borderId="0" xfId="6" applyFont="1" applyAlignment="1">
      <alignment vertical="center"/>
    </xf>
    <xf numFmtId="164" fontId="13" fillId="0" borderId="0" xfId="6" applyNumberFormat="1" applyFont="1" applyAlignment="1">
      <alignment vertical="top"/>
    </xf>
    <xf numFmtId="0" fontId="25" fillId="0" borderId="0" xfId="6" applyFont="1" applyAlignment="1">
      <alignment vertical="center"/>
    </xf>
    <xf numFmtId="0" fontId="1" fillId="0" borderId="0" xfId="6" applyFont="1" applyAlignment="1">
      <alignment vertical="top"/>
    </xf>
    <xf numFmtId="164" fontId="13" fillId="0" borderId="0" xfId="0" applyNumberFormat="1" applyFont="1"/>
    <xf numFmtId="0" fontId="13" fillId="0" borderId="0" xfId="5" applyFont="1" applyAlignment="1">
      <alignment horizontal="center"/>
    </xf>
    <xf numFmtId="0" fontId="16" fillId="0" borderId="0" xfId="2" applyFont="1" applyAlignment="1">
      <alignment horizontal="right" vertical="center"/>
    </xf>
    <xf numFmtId="0" fontId="13" fillId="0" borderId="0" xfId="5" applyFont="1"/>
    <xf numFmtId="0" fontId="27" fillId="0" borderId="0" xfId="0" applyFont="1"/>
    <xf numFmtId="164" fontId="1" fillId="0" borderId="0" xfId="0" applyNumberFormat="1" applyFont="1"/>
    <xf numFmtId="164" fontId="12" fillId="0" borderId="3" xfId="2" applyNumberFormat="1" applyFont="1" applyBorder="1" applyAlignment="1">
      <alignment vertical="center"/>
    </xf>
    <xf numFmtId="0" fontId="12" fillId="0" borderId="0" xfId="5" applyFont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2" fillId="0" borderId="0" xfId="12" applyNumberFormat="1" applyFont="1" applyFill="1" applyBorder="1" applyAlignment="1">
      <alignment vertical="center"/>
    </xf>
    <xf numFmtId="164" fontId="18" fillId="0" borderId="1" xfId="1" applyNumberFormat="1" applyFont="1" applyFill="1" applyBorder="1" applyAlignment="1">
      <alignment wrapText="1"/>
    </xf>
    <xf numFmtId="164" fontId="18" fillId="0" borderId="0" xfId="1" applyNumberFormat="1" applyFont="1" applyFill="1" applyBorder="1" applyAlignment="1">
      <alignment wrapText="1"/>
    </xf>
    <xf numFmtId="164" fontId="18" fillId="0" borderId="3" xfId="1" applyNumberFormat="1" applyFont="1" applyFill="1" applyBorder="1" applyAlignment="1">
      <alignment wrapText="1"/>
    </xf>
    <xf numFmtId="164" fontId="17" fillId="0" borderId="0" xfId="1" applyNumberFormat="1" applyFont="1" applyFill="1" applyAlignment="1">
      <alignment wrapText="1"/>
    </xf>
    <xf numFmtId="164" fontId="18" fillId="0" borderId="4" xfId="0" applyNumberFormat="1" applyFont="1" applyBorder="1" applyAlignment="1">
      <alignment horizontal="right" wrapText="1"/>
    </xf>
    <xf numFmtId="166" fontId="13" fillId="0" borderId="0" xfId="1" applyNumberFormat="1" applyFont="1" applyFill="1" applyAlignment="1">
      <alignment horizontal="right" vertical="top" wrapText="1"/>
    </xf>
    <xf numFmtId="166" fontId="12" fillId="0" borderId="3" xfId="1" applyNumberFormat="1" applyFont="1" applyFill="1" applyBorder="1" applyAlignment="1">
      <alignment horizontal="right" wrapText="1"/>
    </xf>
    <xf numFmtId="166" fontId="12" fillId="0" borderId="0" xfId="1" applyNumberFormat="1" applyFont="1" applyFill="1" applyAlignment="1">
      <alignment horizontal="right" wrapText="1"/>
    </xf>
    <xf numFmtId="164" fontId="13" fillId="0" borderId="0" xfId="0" applyNumberFormat="1" applyFont="1" applyAlignment="1">
      <alignment horizontal="right" wrapText="1"/>
    </xf>
    <xf numFmtId="166" fontId="13" fillId="0" borderId="0" xfId="1" applyNumberFormat="1" applyFont="1" applyFill="1" applyAlignment="1">
      <alignment horizontal="right" wrapText="1"/>
    </xf>
    <xf numFmtId="166" fontId="13" fillId="0" borderId="1" xfId="1" applyNumberFormat="1" applyFont="1" applyFill="1" applyBorder="1" applyAlignment="1">
      <alignment horizontal="right" wrapText="1"/>
    </xf>
    <xf numFmtId="0" fontId="13" fillId="0" borderId="0" xfId="0" applyFont="1" applyAlignment="1">
      <alignment wrapText="1"/>
    </xf>
    <xf numFmtId="166" fontId="12" fillId="0" borderId="0" xfId="1" applyNumberFormat="1" applyFont="1" applyFill="1" applyBorder="1" applyAlignment="1">
      <alignment horizontal="right" wrapText="1"/>
    </xf>
    <xf numFmtId="164" fontId="18" fillId="0" borderId="0" xfId="1" applyNumberFormat="1" applyFont="1" applyFill="1" applyAlignment="1">
      <alignment wrapText="1"/>
    </xf>
    <xf numFmtId="169" fontId="13" fillId="0" borderId="0" xfId="0" applyNumberFormat="1" applyFont="1" applyAlignment="1">
      <alignment horizontal="right" wrapText="1"/>
    </xf>
    <xf numFmtId="169" fontId="13" fillId="0" borderId="0" xfId="0" applyNumberFormat="1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12" fillId="0" borderId="1" xfId="2" applyFont="1" applyBorder="1" applyAlignment="1">
      <alignment horizontal="left" vertical="center"/>
    </xf>
    <xf numFmtId="0" fontId="13" fillId="0" borderId="1" xfId="8" applyFont="1" applyBorder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3" fillId="0" borderId="0" xfId="8" applyFont="1" applyAlignment="1">
      <alignment horizontal="left" vertical="center"/>
    </xf>
    <xf numFmtId="0" fontId="12" fillId="0" borderId="0" xfId="13" applyFont="1" applyAlignment="1">
      <alignment horizontal="center" vertical="center" wrapText="1"/>
    </xf>
  </cellXfs>
  <cellStyles count="14">
    <cellStyle name="Comma" xfId="1" builtinId="3"/>
    <cellStyle name="Comma 2" xfId="12" xr:uid="{00000000-0005-0000-0000-000001000000}"/>
    <cellStyle name="Comma 3" xfId="10" xr:uid="{00000000-0005-0000-0000-000002000000}"/>
    <cellStyle name="Normal" xfId="0" builtinId="0"/>
    <cellStyle name="Normal 2" xfId="8" xr:uid="{00000000-0005-0000-0000-000004000000}"/>
    <cellStyle name="Normal 2 2" xfId="9" xr:uid="{00000000-0005-0000-0000-000005000000}"/>
    <cellStyle name="Normal 3" xfId="13" xr:uid="{00000000-0005-0000-0000-000006000000}"/>
    <cellStyle name="Normal 4" xfId="4" xr:uid="{00000000-0005-0000-0000-000007000000}"/>
    <cellStyle name="Normal_BAL" xfId="2" xr:uid="{00000000-0005-0000-0000-000008000000}"/>
    <cellStyle name="Normal_Financial statements 2000 Alcomet" xfId="5" xr:uid="{00000000-0005-0000-0000-000009000000}"/>
    <cellStyle name="Normal_Financial statements 2000 Alcomet 2" xfId="11" xr:uid="{00000000-0005-0000-0000-00000A000000}"/>
    <cellStyle name="Normal_Financial statements_bg model 2002" xfId="6" xr:uid="{00000000-0005-0000-0000-00000B000000}"/>
    <cellStyle name="Normal_FS_2005" xfId="3" xr:uid="{00000000-0005-0000-0000-00000C000000}"/>
    <cellStyle name="Normal_P&amp;L_Financial statements_bg model 2002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953135</xdr:colOff>
      <xdr:row>48</xdr:row>
      <xdr:rowOff>0</xdr:rowOff>
    </xdr:from>
    <xdr:to>
      <xdr:col>0</xdr:col>
      <xdr:colOff>1061772</xdr:colOff>
      <xdr:row>48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3FB910E-C441-4821-A325-4F132AE0CF98}"/>
            </a:ext>
          </a:extLst>
        </xdr:cNvPr>
        <xdr:cNvSpPr txBox="1">
          <a:spLocks noChangeArrowheads="1"/>
        </xdr:cNvSpPr>
      </xdr:nvSpPr>
      <xdr:spPr bwMode="auto">
        <a:xfrm>
          <a:off x="953135" y="12592050"/>
          <a:ext cx="1086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Димитрина Иванова</a:t>
          </a:r>
        </a:p>
      </xdr:txBody>
    </xdr:sp>
    <xdr:clientData/>
  </xdr:twoCellAnchor>
  <xdr:twoCellAnchor editAs="oneCell">
    <xdr:from>
      <xdr:col>0</xdr:col>
      <xdr:colOff>953135</xdr:colOff>
      <xdr:row>48</xdr:row>
      <xdr:rowOff>0</xdr:rowOff>
    </xdr:from>
    <xdr:to>
      <xdr:col>0</xdr:col>
      <xdr:colOff>1061772</xdr:colOff>
      <xdr:row>48</xdr:row>
      <xdr:rowOff>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5936A9C0-95B5-4C39-ADDE-F420C2CBF7CD}"/>
            </a:ext>
          </a:extLst>
        </xdr:cNvPr>
        <xdr:cNvSpPr txBox="1">
          <a:spLocks noChangeArrowheads="1"/>
        </xdr:cNvSpPr>
      </xdr:nvSpPr>
      <xdr:spPr bwMode="auto">
        <a:xfrm>
          <a:off x="953135" y="12592050"/>
          <a:ext cx="1086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Димитрина Иванова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2167890</xdr:colOff>
      <xdr:row>9</xdr:row>
      <xdr:rowOff>0</xdr:rowOff>
    </xdr:from>
    <xdr:to>
      <xdr:col>2</xdr:col>
      <xdr:colOff>539641</xdr:colOff>
      <xdr:row>9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B76D1B5-80DD-405F-8399-DDBB483CDE87}"/>
            </a:ext>
          </a:extLst>
        </xdr:cNvPr>
        <xdr:cNvSpPr txBox="1">
          <a:spLocks noChangeArrowheads="1"/>
        </xdr:cNvSpPr>
      </xdr:nvSpPr>
      <xdr:spPr bwMode="auto">
        <a:xfrm>
          <a:off x="2167890" y="3152775"/>
          <a:ext cx="343905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Александър Цинцарски</a:t>
          </a:r>
        </a:p>
      </xdr:txBody>
    </xdr:sp>
    <xdr:clientData/>
  </xdr:twoCellAnchor>
  <xdr:twoCellAnchor editAs="oneCell">
    <xdr:from>
      <xdr:col>0</xdr:col>
      <xdr:colOff>953135</xdr:colOff>
      <xdr:row>36</xdr:row>
      <xdr:rowOff>0</xdr:rowOff>
    </xdr:from>
    <xdr:to>
      <xdr:col>0</xdr:col>
      <xdr:colOff>1061772</xdr:colOff>
      <xdr:row>36</xdr:row>
      <xdr:rowOff>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AC3B73AE-BA62-4C15-B787-6EE5497A6498}"/>
            </a:ext>
          </a:extLst>
        </xdr:cNvPr>
        <xdr:cNvSpPr txBox="1">
          <a:spLocks noChangeArrowheads="1"/>
        </xdr:cNvSpPr>
      </xdr:nvSpPr>
      <xdr:spPr bwMode="auto">
        <a:xfrm>
          <a:off x="953135" y="10277475"/>
          <a:ext cx="1086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Димитрина Иванова</a:t>
          </a:r>
        </a:p>
      </xdr:txBody>
    </xdr:sp>
    <xdr:clientData/>
  </xdr:twoCellAnchor>
  <xdr:twoCellAnchor editAs="oneCell">
    <xdr:from>
      <xdr:col>0</xdr:col>
      <xdr:colOff>953135</xdr:colOff>
      <xdr:row>36</xdr:row>
      <xdr:rowOff>0</xdr:rowOff>
    </xdr:from>
    <xdr:to>
      <xdr:col>0</xdr:col>
      <xdr:colOff>1061772</xdr:colOff>
      <xdr:row>36</xdr:row>
      <xdr:rowOff>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8F21308B-641C-481F-BE1E-8BA75ADB79FF}"/>
            </a:ext>
          </a:extLst>
        </xdr:cNvPr>
        <xdr:cNvSpPr txBox="1">
          <a:spLocks noChangeArrowheads="1"/>
        </xdr:cNvSpPr>
      </xdr:nvSpPr>
      <xdr:spPr bwMode="auto">
        <a:xfrm>
          <a:off x="953135" y="10277475"/>
          <a:ext cx="1086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Димитрина Иванова</a:t>
          </a:r>
        </a:p>
      </xdr:txBody>
    </xdr:sp>
    <xdr:clientData/>
  </xdr:twoCellAnchor>
  <xdr:twoCellAnchor editAs="oneCell">
    <xdr:from>
      <xdr:col>0</xdr:col>
      <xdr:colOff>2167890</xdr:colOff>
      <xdr:row>9</xdr:row>
      <xdr:rowOff>0</xdr:rowOff>
    </xdr:from>
    <xdr:to>
      <xdr:col>2</xdr:col>
      <xdr:colOff>539641</xdr:colOff>
      <xdr:row>9</xdr:row>
      <xdr:rowOff>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4825F275-AB03-4819-8243-EFB14A1DCEC8}"/>
            </a:ext>
          </a:extLst>
        </xdr:cNvPr>
        <xdr:cNvSpPr txBox="1">
          <a:spLocks noChangeArrowheads="1"/>
        </xdr:cNvSpPr>
      </xdr:nvSpPr>
      <xdr:spPr bwMode="auto">
        <a:xfrm>
          <a:off x="2167890" y="2628900"/>
          <a:ext cx="334380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Александър Цинцарски</a:t>
          </a:r>
        </a:p>
      </xdr:txBody>
    </xdr:sp>
    <xdr:clientData/>
  </xdr:twoCellAnchor>
  <xdr:twoCellAnchor editAs="oneCell">
    <xdr:from>
      <xdr:col>0</xdr:col>
      <xdr:colOff>953135</xdr:colOff>
      <xdr:row>36</xdr:row>
      <xdr:rowOff>0</xdr:rowOff>
    </xdr:from>
    <xdr:to>
      <xdr:col>0</xdr:col>
      <xdr:colOff>1061772</xdr:colOff>
      <xdr:row>36</xdr:row>
      <xdr:rowOff>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4C4DD948-A02E-462E-BD3F-21D094435A12}"/>
            </a:ext>
          </a:extLst>
        </xdr:cNvPr>
        <xdr:cNvSpPr txBox="1">
          <a:spLocks noChangeArrowheads="1"/>
        </xdr:cNvSpPr>
      </xdr:nvSpPr>
      <xdr:spPr bwMode="auto">
        <a:xfrm>
          <a:off x="953135" y="8639175"/>
          <a:ext cx="1086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Димитрина Иванова</a:t>
          </a:r>
        </a:p>
      </xdr:txBody>
    </xdr:sp>
    <xdr:clientData/>
  </xdr:twoCellAnchor>
  <xdr:twoCellAnchor editAs="oneCell">
    <xdr:from>
      <xdr:col>0</xdr:col>
      <xdr:colOff>953135</xdr:colOff>
      <xdr:row>36</xdr:row>
      <xdr:rowOff>0</xdr:rowOff>
    </xdr:from>
    <xdr:to>
      <xdr:col>0</xdr:col>
      <xdr:colOff>1061772</xdr:colOff>
      <xdr:row>36</xdr:row>
      <xdr:rowOff>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58842448-75CC-4AA7-93C7-BFC6AAD966BE}"/>
            </a:ext>
          </a:extLst>
        </xdr:cNvPr>
        <xdr:cNvSpPr txBox="1">
          <a:spLocks noChangeArrowheads="1"/>
        </xdr:cNvSpPr>
      </xdr:nvSpPr>
      <xdr:spPr bwMode="auto">
        <a:xfrm>
          <a:off x="953135" y="8639175"/>
          <a:ext cx="108637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bg-BG" sz="1100" b="0" i="1" strike="noStrike">
              <a:solidFill>
                <a:srgbClr val="000000"/>
              </a:solidFill>
              <a:latin typeface="Times New Roman"/>
              <a:cs typeface="Times New Roman"/>
            </a:rPr>
            <a:t>Димитрина Иванова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40"/>
  <sheetViews>
    <sheetView topLeftCell="A27" workbookViewId="0">
      <selection activeCell="G44" sqref="G44"/>
    </sheetView>
  </sheetViews>
  <sheetFormatPr defaultRowHeight="15"/>
  <cols>
    <col min="6" max="6" width="17.140625" customWidth="1"/>
    <col min="7" max="7" width="50.5703125" customWidth="1"/>
  </cols>
  <sheetData>
    <row r="2" spans="1:7" ht="18.75">
      <c r="A2" s="39" t="s">
        <v>0</v>
      </c>
      <c r="B2" s="40"/>
      <c r="C2" s="40"/>
      <c r="D2" s="41"/>
      <c r="E2" s="40"/>
      <c r="F2" s="40"/>
      <c r="G2" s="40"/>
    </row>
    <row r="3" spans="1:7" ht="15.75">
      <c r="A3" s="42"/>
      <c r="B3" s="42"/>
      <c r="C3" s="42"/>
      <c r="D3" s="42"/>
      <c r="E3" s="42"/>
      <c r="F3" s="42"/>
      <c r="G3" s="42"/>
    </row>
    <row r="4" spans="1:7" ht="15.75">
      <c r="A4" s="42"/>
      <c r="B4" s="42"/>
      <c r="C4" s="42"/>
      <c r="D4" s="42"/>
      <c r="E4" s="42"/>
      <c r="F4" s="42"/>
      <c r="G4" s="42"/>
    </row>
    <row r="5" spans="1:7" ht="18.75">
      <c r="A5" s="43" t="s">
        <v>1</v>
      </c>
      <c r="B5" s="43"/>
      <c r="C5" s="43"/>
      <c r="D5" s="43"/>
      <c r="E5" s="43"/>
      <c r="F5" s="44"/>
      <c r="G5" s="43"/>
    </row>
    <row r="6" spans="1:7" ht="18.75">
      <c r="A6" s="43"/>
      <c r="B6" s="43"/>
      <c r="C6" s="43"/>
      <c r="D6" s="43"/>
      <c r="E6" s="43"/>
      <c r="F6" s="44"/>
      <c r="G6" s="43"/>
    </row>
    <row r="7" spans="1:7" ht="18.75">
      <c r="A7" s="43"/>
      <c r="B7" s="43" t="s">
        <v>2</v>
      </c>
      <c r="C7" s="43"/>
      <c r="D7" s="43"/>
      <c r="E7" s="43"/>
      <c r="F7" s="43"/>
      <c r="G7" s="43" t="s">
        <v>3</v>
      </c>
    </row>
    <row r="8" spans="1:7" ht="18.75">
      <c r="A8" s="43"/>
      <c r="B8" s="43"/>
      <c r="C8" s="43"/>
      <c r="D8" s="43"/>
      <c r="E8" s="43"/>
      <c r="F8" s="43"/>
      <c r="G8" s="43"/>
    </row>
    <row r="9" spans="1:7" ht="18.75">
      <c r="A9" s="43"/>
      <c r="B9" s="43" t="s">
        <v>4</v>
      </c>
      <c r="C9" s="43"/>
      <c r="D9" s="43"/>
      <c r="E9" s="43"/>
      <c r="F9" s="43"/>
      <c r="G9" s="43" t="s">
        <v>5</v>
      </c>
    </row>
    <row r="10" spans="1:7" ht="18.75">
      <c r="A10" s="43"/>
      <c r="B10" s="43"/>
      <c r="C10" s="43"/>
      <c r="D10" s="43"/>
      <c r="E10" s="43"/>
      <c r="F10" s="43"/>
      <c r="G10" s="43"/>
    </row>
    <row r="11" spans="1:7" ht="18.75">
      <c r="A11" s="43"/>
      <c r="B11" s="43"/>
      <c r="C11" s="43"/>
      <c r="D11" s="43"/>
      <c r="E11" s="43"/>
      <c r="F11" s="43"/>
      <c r="G11" s="43" t="s">
        <v>6</v>
      </c>
    </row>
    <row r="12" spans="1:7" ht="18.75">
      <c r="A12" s="43"/>
      <c r="B12" s="43"/>
      <c r="C12" s="43"/>
      <c r="D12" s="43"/>
      <c r="E12" s="43"/>
      <c r="F12" s="43"/>
      <c r="G12" s="43"/>
    </row>
    <row r="13" spans="1:7" ht="18.75">
      <c r="A13" s="43"/>
      <c r="B13" s="43"/>
      <c r="C13" s="43"/>
      <c r="D13" s="43"/>
      <c r="E13" s="43"/>
      <c r="F13" s="43"/>
      <c r="G13" s="43" t="s">
        <v>7</v>
      </c>
    </row>
    <row r="14" spans="1:7" ht="18.75">
      <c r="A14" s="43"/>
      <c r="B14" s="43"/>
      <c r="C14" s="43"/>
      <c r="D14" s="43"/>
      <c r="E14" s="43"/>
      <c r="F14" s="43"/>
      <c r="G14" s="43"/>
    </row>
    <row r="15" spans="1:7" ht="18.75">
      <c r="A15" s="45"/>
      <c r="B15" s="43"/>
      <c r="C15" s="43"/>
      <c r="D15" s="43"/>
      <c r="E15" s="43"/>
      <c r="F15" s="45"/>
      <c r="G15" s="43" t="s">
        <v>8</v>
      </c>
    </row>
    <row r="16" spans="1:7" ht="18.75">
      <c r="A16" s="43"/>
      <c r="B16" s="43"/>
      <c r="C16" s="43"/>
      <c r="D16" s="43"/>
      <c r="E16" s="43"/>
      <c r="F16" s="44"/>
      <c r="G16" s="46"/>
    </row>
    <row r="17" spans="1:7" ht="18.75">
      <c r="A17" s="43" t="s">
        <v>114</v>
      </c>
      <c r="B17" s="43"/>
      <c r="C17" s="43"/>
      <c r="D17" s="43"/>
      <c r="E17" s="43"/>
      <c r="F17" s="44"/>
      <c r="G17" s="43" t="s">
        <v>122</v>
      </c>
    </row>
    <row r="18" spans="1:7" ht="18.75">
      <c r="A18" s="43"/>
      <c r="B18" s="43"/>
      <c r="C18" s="43"/>
      <c r="D18" s="43"/>
      <c r="E18" s="43"/>
      <c r="F18" s="44"/>
      <c r="G18" s="43"/>
    </row>
    <row r="19" spans="1:7" ht="18.75">
      <c r="A19" s="43" t="s">
        <v>115</v>
      </c>
      <c r="B19" s="43"/>
      <c r="C19" s="43"/>
      <c r="D19" s="43"/>
      <c r="E19" s="43"/>
      <c r="F19" s="44"/>
      <c r="G19" s="43" t="s">
        <v>9</v>
      </c>
    </row>
    <row r="20" spans="1:7" ht="18.75">
      <c r="A20" s="43"/>
      <c r="B20" s="43"/>
      <c r="C20" s="43"/>
      <c r="D20" s="43"/>
      <c r="E20" s="43"/>
      <c r="F20" s="44"/>
      <c r="G20" s="43"/>
    </row>
    <row r="21" spans="1:7" ht="18.75">
      <c r="A21" s="43"/>
      <c r="B21" s="43"/>
      <c r="C21" s="43"/>
      <c r="D21" s="43"/>
      <c r="E21" s="43"/>
      <c r="F21" s="44"/>
      <c r="G21" s="43"/>
    </row>
    <row r="22" spans="1:7" ht="18.75">
      <c r="A22" s="45" t="s">
        <v>10</v>
      </c>
      <c r="B22" s="43"/>
      <c r="C22" s="43"/>
      <c r="D22" s="43"/>
      <c r="E22" s="43"/>
      <c r="F22" s="45"/>
      <c r="G22" s="43" t="s">
        <v>11</v>
      </c>
    </row>
    <row r="23" spans="1:7" ht="18.75">
      <c r="A23" s="43"/>
      <c r="B23" s="43"/>
      <c r="C23" s="43"/>
      <c r="D23" s="44"/>
      <c r="E23" s="43"/>
      <c r="F23" s="44"/>
      <c r="G23" s="44"/>
    </row>
    <row r="24" spans="1:7" ht="18.75">
      <c r="A24" s="43" t="s">
        <v>12</v>
      </c>
      <c r="B24" s="43"/>
      <c r="C24" s="43"/>
      <c r="D24" s="44"/>
      <c r="E24" s="43"/>
      <c r="F24" s="44"/>
      <c r="G24" s="43" t="s">
        <v>13</v>
      </c>
    </row>
    <row r="25" spans="1:7" ht="18.75">
      <c r="A25" s="43"/>
      <c r="B25" s="43"/>
      <c r="C25" s="43"/>
      <c r="D25" s="43"/>
      <c r="E25" s="43"/>
      <c r="F25" s="44"/>
      <c r="G25" s="43"/>
    </row>
    <row r="26" spans="1:7" ht="18.75">
      <c r="A26" s="183" t="s">
        <v>14</v>
      </c>
      <c r="B26" s="183"/>
      <c r="C26" s="183"/>
      <c r="D26" s="183"/>
      <c r="E26" s="183"/>
      <c r="F26" s="183"/>
      <c r="G26" s="47" t="s">
        <v>11</v>
      </c>
    </row>
    <row r="27" spans="1:7" ht="18.75">
      <c r="A27" s="44"/>
      <c r="B27" s="43"/>
      <c r="C27" s="43"/>
      <c r="D27" s="43"/>
      <c r="E27" s="43"/>
      <c r="F27" s="44"/>
      <c r="G27" s="47" t="s">
        <v>116</v>
      </c>
    </row>
    <row r="28" spans="1:7" ht="18.75">
      <c r="A28" s="44"/>
      <c r="B28" s="43"/>
      <c r="C28" s="43"/>
      <c r="D28" s="43"/>
      <c r="E28" s="43"/>
      <c r="F28" s="44"/>
      <c r="G28" s="47" t="s">
        <v>15</v>
      </c>
    </row>
    <row r="29" spans="1:7" ht="18.75">
      <c r="A29" s="43"/>
      <c r="B29" s="43"/>
      <c r="C29" s="43"/>
      <c r="D29" s="43"/>
      <c r="E29" s="43"/>
      <c r="F29" s="43"/>
      <c r="G29" s="43"/>
    </row>
    <row r="30" spans="1:7" ht="18.75">
      <c r="A30" s="43" t="s">
        <v>16</v>
      </c>
      <c r="B30" s="43"/>
      <c r="C30" s="43"/>
      <c r="D30" s="43"/>
      <c r="E30" s="43"/>
      <c r="F30" s="44"/>
      <c r="G30" s="43" t="s">
        <v>17</v>
      </c>
    </row>
    <row r="31" spans="1:7" ht="18.75">
      <c r="A31" s="43"/>
      <c r="B31" s="43"/>
      <c r="C31" s="43"/>
      <c r="D31" s="43"/>
      <c r="E31" s="43"/>
      <c r="F31" s="44"/>
      <c r="G31" s="43"/>
    </row>
    <row r="32" spans="1:7" ht="18.75">
      <c r="A32" s="43" t="s">
        <v>128</v>
      </c>
      <c r="B32" s="48"/>
      <c r="C32" s="48"/>
      <c r="D32" s="43"/>
      <c r="E32" s="48"/>
      <c r="F32" s="43"/>
      <c r="G32" s="43" t="s">
        <v>129</v>
      </c>
    </row>
    <row r="33" spans="1:7" ht="18.75">
      <c r="A33" s="43"/>
      <c r="B33" s="48"/>
      <c r="C33" s="48"/>
      <c r="D33" s="43"/>
      <c r="E33" s="48"/>
      <c r="F33" s="43"/>
      <c r="G33" s="43"/>
    </row>
    <row r="34" spans="1:7" ht="18.75">
      <c r="A34" s="43" t="s">
        <v>130</v>
      </c>
      <c r="B34" s="48"/>
      <c r="C34" s="48"/>
      <c r="D34" s="43"/>
      <c r="E34" s="48"/>
      <c r="F34" s="43"/>
      <c r="G34" s="43" t="s">
        <v>131</v>
      </c>
    </row>
    <row r="35" spans="1:7" ht="18.75">
      <c r="A35" s="43"/>
      <c r="B35" s="48"/>
      <c r="C35" s="48"/>
      <c r="D35" s="43"/>
      <c r="E35" s="48"/>
      <c r="F35" s="43"/>
      <c r="G35" s="43"/>
    </row>
    <row r="36" spans="1:7" ht="18.75">
      <c r="A36" s="43" t="s">
        <v>132</v>
      </c>
      <c r="B36" s="48"/>
      <c r="C36" s="48"/>
      <c r="D36" s="43"/>
      <c r="E36" s="48"/>
      <c r="F36" s="43"/>
      <c r="G36" s="43" t="s">
        <v>129</v>
      </c>
    </row>
    <row r="37" spans="1:7" ht="18.75">
      <c r="A37" s="43"/>
      <c r="B37" s="48"/>
      <c r="C37" s="48"/>
      <c r="D37" s="43"/>
      <c r="E37" s="48"/>
      <c r="F37" s="43"/>
      <c r="G37" s="43"/>
    </row>
    <row r="38" spans="1:7" ht="18.75">
      <c r="A38" s="43" t="s">
        <v>18</v>
      </c>
      <c r="B38" s="48"/>
      <c r="C38" s="48"/>
      <c r="D38" s="43"/>
      <c r="E38" s="49"/>
      <c r="F38" s="44"/>
      <c r="G38" s="43" t="s">
        <v>172</v>
      </c>
    </row>
    <row r="39" spans="1:7" ht="18.75">
      <c r="A39" s="43"/>
      <c r="B39" s="43"/>
      <c r="C39" s="43"/>
      <c r="D39" s="43"/>
      <c r="E39" s="43"/>
      <c r="F39" s="44"/>
      <c r="G39" s="43"/>
    </row>
    <row r="40" spans="1:7" ht="18.75">
      <c r="A40" s="43" t="s">
        <v>19</v>
      </c>
      <c r="B40" s="43"/>
      <c r="C40" s="43"/>
      <c r="D40" s="43"/>
      <c r="E40" s="43"/>
      <c r="F40" s="44"/>
      <c r="G40" s="43" t="s">
        <v>123</v>
      </c>
    </row>
  </sheetData>
  <mergeCells count="1">
    <mergeCell ref="A26:F26"/>
  </mergeCell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2"/>
  <sheetViews>
    <sheetView topLeftCell="A39" zoomScaleNormal="100" workbookViewId="0">
      <selection activeCell="A50" sqref="A50"/>
    </sheetView>
  </sheetViews>
  <sheetFormatPr defaultRowHeight="15"/>
  <cols>
    <col min="1" max="1" width="67.85546875" customWidth="1"/>
    <col min="2" max="2" width="13.42578125" customWidth="1"/>
    <col min="3" max="3" width="14.85546875" customWidth="1"/>
    <col min="4" max="4" width="14.5703125" customWidth="1"/>
  </cols>
  <sheetData>
    <row r="1" spans="1:4">
      <c r="A1" s="71" t="s">
        <v>110</v>
      </c>
      <c r="B1" s="72"/>
      <c r="C1" s="72"/>
      <c r="D1" s="72"/>
    </row>
    <row r="2" spans="1:4">
      <c r="A2" s="73" t="s">
        <v>20</v>
      </c>
      <c r="B2" s="74"/>
      <c r="C2" s="74"/>
      <c r="D2" s="74"/>
    </row>
    <row r="3" spans="1:4">
      <c r="A3" s="75" t="s">
        <v>160</v>
      </c>
      <c r="B3" s="75"/>
      <c r="C3" s="75"/>
      <c r="D3" s="75"/>
    </row>
    <row r="4" spans="1:4">
      <c r="A4" s="75"/>
      <c r="B4" s="76"/>
      <c r="C4" s="76"/>
      <c r="D4" s="75"/>
    </row>
    <row r="5" spans="1:4">
      <c r="A5" s="75"/>
      <c r="B5" s="77" t="s">
        <v>21</v>
      </c>
      <c r="C5" s="51" t="s">
        <v>161</v>
      </c>
      <c r="D5" s="51" t="s">
        <v>162</v>
      </c>
    </row>
    <row r="6" spans="1:4">
      <c r="A6" s="75"/>
      <c r="B6" s="76"/>
      <c r="C6" s="18" t="s">
        <v>22</v>
      </c>
      <c r="D6" s="18" t="s">
        <v>22</v>
      </c>
    </row>
    <row r="7" spans="1:4">
      <c r="A7" s="75"/>
      <c r="B7" s="76"/>
      <c r="C7" s="78"/>
      <c r="D7" s="78"/>
    </row>
    <row r="8" spans="1:4">
      <c r="A8" s="79" t="s">
        <v>23</v>
      </c>
      <c r="B8" s="80">
        <v>3</v>
      </c>
      <c r="C8" s="175">
        <v>9215</v>
      </c>
      <c r="D8" s="175">
        <v>8313</v>
      </c>
    </row>
    <row r="9" spans="1:4">
      <c r="A9" s="79" t="s">
        <v>24</v>
      </c>
      <c r="B9" s="80">
        <v>4</v>
      </c>
      <c r="C9" s="176">
        <v>60</v>
      </c>
      <c r="D9" s="176">
        <v>186</v>
      </c>
    </row>
    <row r="10" spans="1:4">
      <c r="A10" s="79"/>
      <c r="B10" s="80"/>
      <c r="C10" s="176"/>
      <c r="D10" s="176"/>
    </row>
    <row r="11" spans="1:4">
      <c r="A11" s="79" t="s">
        <v>25</v>
      </c>
      <c r="B11" s="80">
        <v>5</v>
      </c>
      <c r="C11" s="176">
        <v>-29</v>
      </c>
      <c r="D11" s="176">
        <v>-35</v>
      </c>
    </row>
    <row r="12" spans="1:4">
      <c r="A12" s="79" t="s">
        <v>26</v>
      </c>
      <c r="B12" s="80">
        <v>6</v>
      </c>
      <c r="C12" s="176">
        <v>-3118</v>
      </c>
      <c r="D12" s="176">
        <v>-2783</v>
      </c>
    </row>
    <row r="13" spans="1:4">
      <c r="A13" s="79" t="s">
        <v>27</v>
      </c>
      <c r="B13" s="80" t="s">
        <v>156</v>
      </c>
      <c r="C13" s="176">
        <v>-407</v>
      </c>
      <c r="D13" s="176">
        <v>-412</v>
      </c>
    </row>
    <row r="14" spans="1:4">
      <c r="A14" s="79" t="s">
        <v>28</v>
      </c>
      <c r="B14" s="80">
        <v>7</v>
      </c>
      <c r="C14" s="176">
        <v>-2191</v>
      </c>
      <c r="D14" s="176">
        <v>-1939</v>
      </c>
    </row>
    <row r="15" spans="1:4">
      <c r="A15" s="79" t="s">
        <v>29</v>
      </c>
      <c r="B15" s="80">
        <v>8</v>
      </c>
      <c r="C15" s="177">
        <v>-236</v>
      </c>
      <c r="D15" s="177">
        <v>-164</v>
      </c>
    </row>
    <row r="16" spans="1:4">
      <c r="A16" s="75" t="s">
        <v>111</v>
      </c>
      <c r="B16" s="80"/>
      <c r="C16" s="174">
        <f>SUM(C8:C15)</f>
        <v>3294</v>
      </c>
      <c r="D16" s="174">
        <f>SUM(D8:D15)</f>
        <v>3166</v>
      </c>
    </row>
    <row r="17" spans="1:4">
      <c r="A17" s="19"/>
      <c r="B17" s="80"/>
      <c r="C17" s="178"/>
      <c r="D17" s="178"/>
    </row>
    <row r="18" spans="1:4">
      <c r="A18" s="79" t="s">
        <v>30</v>
      </c>
      <c r="B18" s="80">
        <v>9</v>
      </c>
      <c r="C18" s="176">
        <v>6140</v>
      </c>
      <c r="D18" s="176">
        <v>3138</v>
      </c>
    </row>
    <row r="19" spans="1:4">
      <c r="A19" s="79" t="s">
        <v>31</v>
      </c>
      <c r="B19" s="80">
        <v>10</v>
      </c>
      <c r="C19" s="177">
        <v>-555</v>
      </c>
      <c r="D19" s="177">
        <v>-517</v>
      </c>
    </row>
    <row r="20" spans="1:4">
      <c r="A20" s="81" t="s">
        <v>32</v>
      </c>
      <c r="B20" s="82"/>
      <c r="C20" s="174">
        <f>SUM(C18:C19)</f>
        <v>5585</v>
      </c>
      <c r="D20" s="174">
        <f>SUM(D18:D19)</f>
        <v>2621</v>
      </c>
    </row>
    <row r="21" spans="1:4">
      <c r="A21" s="81"/>
      <c r="B21" s="82"/>
      <c r="C21" s="179"/>
      <c r="D21" s="179"/>
    </row>
    <row r="22" spans="1:4" ht="30">
      <c r="A22" s="83" t="s">
        <v>145</v>
      </c>
      <c r="B22" s="84">
        <v>15.1</v>
      </c>
      <c r="C22" s="176">
        <v>-3</v>
      </c>
      <c r="D22" s="176">
        <v>-1</v>
      </c>
    </row>
    <row r="23" spans="1:4" ht="30">
      <c r="A23" s="83" t="s">
        <v>120</v>
      </c>
      <c r="B23" s="84">
        <v>15.2</v>
      </c>
      <c r="C23" s="176">
        <v>27</v>
      </c>
      <c r="D23" s="176">
        <v>16</v>
      </c>
    </row>
    <row r="24" spans="1:4">
      <c r="A24" s="85"/>
      <c r="B24" s="82"/>
      <c r="C24" s="176"/>
      <c r="D24" s="176"/>
    </row>
    <row r="25" spans="1:4">
      <c r="A25" s="85" t="s">
        <v>33</v>
      </c>
      <c r="B25" s="82"/>
      <c r="C25" s="173">
        <f>+C16+C20+C22+C23</f>
        <v>8903</v>
      </c>
      <c r="D25" s="173">
        <f>+D16+D20+D22+D23</f>
        <v>5802</v>
      </c>
    </row>
    <row r="26" spans="1:4">
      <c r="A26" s="85"/>
      <c r="B26" s="82"/>
      <c r="C26" s="176"/>
      <c r="D26" s="176"/>
    </row>
    <row r="27" spans="1:4">
      <c r="A27" s="86" t="s">
        <v>34</v>
      </c>
      <c r="B27" s="80">
        <v>11</v>
      </c>
      <c r="C27" s="176">
        <v>-949</v>
      </c>
      <c r="D27" s="176">
        <v>-625</v>
      </c>
    </row>
    <row r="28" spans="1:4">
      <c r="A28" s="75"/>
      <c r="B28" s="82"/>
      <c r="C28" s="174"/>
      <c r="D28" s="174"/>
    </row>
    <row r="29" spans="1:4">
      <c r="A29" s="75" t="s">
        <v>35</v>
      </c>
      <c r="B29" s="87"/>
      <c r="C29" s="173">
        <f>+C25+C27</f>
        <v>7954</v>
      </c>
      <c r="D29" s="173">
        <f>+D25+D27</f>
        <v>5177</v>
      </c>
    </row>
    <row r="30" spans="1:4">
      <c r="A30" s="79"/>
      <c r="B30" s="88"/>
      <c r="C30" s="175"/>
      <c r="D30" s="175"/>
    </row>
    <row r="31" spans="1:4">
      <c r="A31" s="89" t="s">
        <v>36</v>
      </c>
      <c r="B31" s="90"/>
      <c r="C31" s="175"/>
      <c r="D31" s="175"/>
    </row>
    <row r="32" spans="1:4" ht="30">
      <c r="A32" s="91" t="s">
        <v>37</v>
      </c>
      <c r="B32" s="87"/>
      <c r="C32" s="174"/>
      <c r="D32" s="174"/>
    </row>
    <row r="33" spans="1:4">
      <c r="A33" s="92" t="s">
        <v>38</v>
      </c>
      <c r="B33" s="93">
        <v>26</v>
      </c>
      <c r="C33" s="172">
        <v>0</v>
      </c>
      <c r="D33" s="172">
        <v>0</v>
      </c>
    </row>
    <row r="34" spans="1:4" ht="30">
      <c r="A34" s="92" t="s">
        <v>117</v>
      </c>
      <c r="B34" s="93" t="s">
        <v>159</v>
      </c>
      <c r="C34" s="172">
        <v>0</v>
      </c>
      <c r="D34" s="172">
        <v>0</v>
      </c>
    </row>
    <row r="35" spans="1:4" ht="30">
      <c r="A35" s="92" t="s">
        <v>39</v>
      </c>
      <c r="B35" s="93">
        <v>12</v>
      </c>
      <c r="C35" s="172">
        <v>0</v>
      </c>
      <c r="D35" s="172">
        <v>0</v>
      </c>
    </row>
    <row r="36" spans="1:4">
      <c r="A36" s="94"/>
      <c r="B36" s="95"/>
      <c r="C36" s="173">
        <f>+C33+C34+C35</f>
        <v>0</v>
      </c>
      <c r="D36" s="173">
        <f>+D33+D34+D35</f>
        <v>0</v>
      </c>
    </row>
    <row r="37" spans="1:4" ht="30">
      <c r="A37" s="91" t="s">
        <v>40</v>
      </c>
      <c r="B37" s="95"/>
      <c r="C37" s="174"/>
      <c r="D37" s="174"/>
    </row>
    <row r="38" spans="1:4" ht="30">
      <c r="A38" s="83" t="s">
        <v>41</v>
      </c>
      <c r="B38" s="93" t="s">
        <v>159</v>
      </c>
      <c r="C38" s="172">
        <v>3</v>
      </c>
      <c r="D38" s="172">
        <v>-2</v>
      </c>
    </row>
    <row r="39" spans="1:4" ht="30">
      <c r="A39" s="92" t="s">
        <v>42</v>
      </c>
      <c r="B39" s="93">
        <v>12</v>
      </c>
      <c r="C39" s="50">
        <v>0</v>
      </c>
      <c r="D39" s="50">
        <v>0</v>
      </c>
    </row>
    <row r="40" spans="1:4">
      <c r="A40" s="96"/>
      <c r="B40" s="82"/>
      <c r="C40" s="167">
        <f>+C38+C39</f>
        <v>3</v>
      </c>
      <c r="D40" s="167">
        <f>+D38+D39</f>
        <v>-2</v>
      </c>
    </row>
    <row r="41" spans="1:4">
      <c r="A41" s="96"/>
      <c r="B41" s="82"/>
      <c r="C41" s="168"/>
      <c r="D41" s="168"/>
    </row>
    <row r="42" spans="1:4">
      <c r="A42" s="97" t="s">
        <v>43</v>
      </c>
      <c r="B42" s="80">
        <v>12</v>
      </c>
      <c r="C42" s="169">
        <f>+C36+C40</f>
        <v>3</v>
      </c>
      <c r="D42" s="169">
        <f>+D36+D40</f>
        <v>-2</v>
      </c>
    </row>
    <row r="43" spans="1:4">
      <c r="A43" s="98"/>
      <c r="B43" s="82"/>
      <c r="C43" s="170"/>
      <c r="D43" s="170"/>
    </row>
    <row r="44" spans="1:4" ht="15.75" thickBot="1">
      <c r="A44" s="99" t="s">
        <v>44</v>
      </c>
      <c r="B44" s="82"/>
      <c r="C44" s="171">
        <f>+C29+C42</f>
        <v>7957</v>
      </c>
      <c r="D44" s="171">
        <f>+D29+D42</f>
        <v>5175</v>
      </c>
    </row>
    <row r="45" spans="1:4" ht="15.75" thickTop="1">
      <c r="A45" s="75"/>
      <c r="B45" s="90"/>
      <c r="C45" s="180"/>
      <c r="D45" s="180"/>
    </row>
    <row r="46" spans="1:4">
      <c r="A46" s="97" t="s">
        <v>112</v>
      </c>
      <c r="B46" s="90"/>
      <c r="C46" s="180"/>
      <c r="D46" s="180"/>
    </row>
    <row r="47" spans="1:4">
      <c r="A47" s="100" t="s">
        <v>45</v>
      </c>
      <c r="B47" s="90"/>
      <c r="C47" s="180">
        <f>C29</f>
        <v>7954</v>
      </c>
      <c r="D47" s="180">
        <f>D29</f>
        <v>5177</v>
      </c>
    </row>
    <row r="48" spans="1:4">
      <c r="A48" s="75"/>
      <c r="B48" s="90"/>
      <c r="C48" s="180"/>
      <c r="D48" s="180"/>
    </row>
    <row r="49" spans="1:6">
      <c r="A49" s="97" t="s">
        <v>113</v>
      </c>
      <c r="B49" s="90"/>
      <c r="C49" s="180"/>
      <c r="D49" s="180"/>
    </row>
    <row r="50" spans="1:6">
      <c r="A50" s="100" t="s">
        <v>45</v>
      </c>
      <c r="B50" s="90"/>
      <c r="C50" s="180">
        <f>C44</f>
        <v>7957</v>
      </c>
      <c r="D50" s="180">
        <f>D44</f>
        <v>5175</v>
      </c>
    </row>
    <row r="51" spans="1:6">
      <c r="A51" s="75"/>
      <c r="B51" s="90"/>
      <c r="C51" s="180"/>
      <c r="D51" s="180"/>
    </row>
    <row r="52" spans="1:6">
      <c r="A52" s="101" t="s">
        <v>142</v>
      </c>
      <c r="B52" s="102">
        <v>23</v>
      </c>
      <c r="C52" s="182">
        <v>1.23</v>
      </c>
      <c r="D52" s="181">
        <v>0.8</v>
      </c>
      <c r="E52" s="20"/>
      <c r="F52" s="103"/>
    </row>
    <row r="53" spans="1:6">
      <c r="A53" s="20"/>
      <c r="B53" s="21"/>
      <c r="C53" s="20"/>
      <c r="D53" s="20"/>
    </row>
    <row r="54" spans="1:6" s="19" customFormat="1">
      <c r="A54" s="22" t="s">
        <v>173</v>
      </c>
      <c r="B54" s="37"/>
      <c r="C54" s="38"/>
    </row>
    <row r="55" spans="1:6" s="19" customFormat="1">
      <c r="A55" s="22"/>
      <c r="B55" s="37"/>
      <c r="C55" s="38"/>
    </row>
    <row r="56" spans="1:6" s="19" customFormat="1">
      <c r="A56" s="22"/>
      <c r="B56" s="37"/>
      <c r="C56" s="38"/>
    </row>
    <row r="57" spans="1:6">
      <c r="A57" s="22" t="s">
        <v>46</v>
      </c>
      <c r="B57" s="22"/>
      <c r="C57" s="23"/>
      <c r="D57" s="104"/>
    </row>
    <row r="58" spans="1:6">
      <c r="A58" s="24" t="s">
        <v>6</v>
      </c>
      <c r="B58" s="23"/>
      <c r="C58" s="23"/>
      <c r="D58" s="24"/>
    </row>
    <row r="59" spans="1:6">
      <c r="A59" s="23"/>
      <c r="B59" s="23"/>
      <c r="C59" s="23"/>
      <c r="D59" s="24"/>
    </row>
    <row r="60" spans="1:6">
      <c r="A60" s="20"/>
      <c r="B60" s="24"/>
      <c r="C60" s="24"/>
      <c r="D60" s="20"/>
    </row>
    <row r="61" spans="1:6">
      <c r="A61" s="22" t="s">
        <v>133</v>
      </c>
      <c r="B61" s="21"/>
      <c r="C61" s="24"/>
      <c r="D61" s="20"/>
    </row>
    <row r="62" spans="1:6">
      <c r="A62" s="65" t="s">
        <v>122</v>
      </c>
    </row>
  </sheetData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9"/>
  <sheetViews>
    <sheetView topLeftCell="A36" zoomScale="98" zoomScaleNormal="98" workbookViewId="0">
      <selection activeCell="B65" sqref="B65"/>
    </sheetView>
  </sheetViews>
  <sheetFormatPr defaultColWidth="9.140625" defaultRowHeight="15"/>
  <cols>
    <col min="1" max="1" width="78.85546875" style="36" customWidth="1"/>
    <col min="2" max="2" width="18.28515625" style="36" customWidth="1"/>
    <col min="3" max="4" width="14.85546875" style="36" customWidth="1"/>
    <col min="5" max="16384" width="9.140625" style="36"/>
  </cols>
  <sheetData>
    <row r="1" spans="1:5">
      <c r="A1" s="105" t="s">
        <v>80</v>
      </c>
      <c r="B1" s="106"/>
      <c r="C1" s="106"/>
      <c r="D1" s="106"/>
    </row>
    <row r="2" spans="1:5">
      <c r="A2" s="25" t="s">
        <v>47</v>
      </c>
      <c r="B2" s="107"/>
      <c r="C2" s="107"/>
      <c r="D2" s="107"/>
    </row>
    <row r="3" spans="1:5">
      <c r="A3" s="108" t="s">
        <v>163</v>
      </c>
      <c r="B3" s="107"/>
      <c r="C3" s="109"/>
      <c r="D3" s="109"/>
    </row>
    <row r="4" spans="1:5">
      <c r="A4" s="110"/>
      <c r="B4" s="77" t="s">
        <v>21</v>
      </c>
      <c r="C4" s="111">
        <v>45473</v>
      </c>
      <c r="D4" s="111">
        <v>45291</v>
      </c>
    </row>
    <row r="5" spans="1:5">
      <c r="A5" s="112"/>
      <c r="B5" s="113"/>
      <c r="C5" s="18" t="s">
        <v>22</v>
      </c>
      <c r="D5" s="18" t="s">
        <v>22</v>
      </c>
    </row>
    <row r="6" spans="1:5">
      <c r="A6" s="25" t="s">
        <v>48</v>
      </c>
      <c r="B6" s="114"/>
      <c r="C6" s="107"/>
      <c r="D6" s="107"/>
    </row>
    <row r="7" spans="1:5">
      <c r="A7" s="112"/>
      <c r="B7" s="114"/>
      <c r="C7" s="107"/>
      <c r="D7" s="107"/>
    </row>
    <row r="8" spans="1:5">
      <c r="A8" s="115" t="s">
        <v>49</v>
      </c>
      <c r="B8" s="116"/>
      <c r="C8" s="117"/>
      <c r="D8" s="117"/>
    </row>
    <row r="9" spans="1:5">
      <c r="A9" s="112" t="s">
        <v>50</v>
      </c>
      <c r="B9" s="116">
        <v>13</v>
      </c>
      <c r="C9" s="1">
        <v>1807</v>
      </c>
      <c r="D9" s="1">
        <v>1786</v>
      </c>
    </row>
    <row r="10" spans="1:5">
      <c r="A10" s="112" t="s">
        <v>51</v>
      </c>
      <c r="B10" s="116">
        <v>14</v>
      </c>
      <c r="C10" s="1">
        <v>4183</v>
      </c>
      <c r="D10" s="1">
        <v>3919</v>
      </c>
    </row>
    <row r="11" spans="1:5">
      <c r="A11" s="112" t="s">
        <v>52</v>
      </c>
      <c r="B11" s="114">
        <v>15.1</v>
      </c>
      <c r="C11" s="1">
        <v>121</v>
      </c>
      <c r="D11" s="1">
        <v>151</v>
      </c>
      <c r="E11" s="162"/>
    </row>
    <row r="12" spans="1:5">
      <c r="A12" s="112" t="s">
        <v>53</v>
      </c>
      <c r="B12" s="114">
        <v>15.2</v>
      </c>
      <c r="C12" s="1">
        <v>357</v>
      </c>
      <c r="D12" s="1">
        <v>330</v>
      </c>
    </row>
    <row r="13" spans="1:5">
      <c r="A13" s="118" t="s">
        <v>125</v>
      </c>
      <c r="B13" s="119">
        <v>16.100000000000001</v>
      </c>
      <c r="C13" s="1">
        <v>1021</v>
      </c>
      <c r="D13" s="1">
        <v>1026</v>
      </c>
    </row>
    <row r="14" spans="1:5">
      <c r="A14" s="118" t="s">
        <v>126</v>
      </c>
      <c r="B14" s="119">
        <v>16.2</v>
      </c>
      <c r="C14" s="1">
        <v>861</v>
      </c>
      <c r="D14" s="1">
        <v>861</v>
      </c>
    </row>
    <row r="15" spans="1:5">
      <c r="A15" s="118" t="s">
        <v>127</v>
      </c>
      <c r="B15" s="119">
        <v>16.3</v>
      </c>
      <c r="C15" s="1">
        <v>10271</v>
      </c>
      <c r="D15" s="1">
        <v>10271</v>
      </c>
    </row>
    <row r="16" spans="1:5">
      <c r="A16" s="112" t="s">
        <v>55</v>
      </c>
      <c r="B16" s="116">
        <v>17</v>
      </c>
      <c r="C16" s="1">
        <v>295</v>
      </c>
      <c r="D16" s="1">
        <v>295</v>
      </c>
    </row>
    <row r="17" spans="1:4">
      <c r="A17" s="112" t="s">
        <v>54</v>
      </c>
      <c r="B17" s="116">
        <v>18</v>
      </c>
      <c r="C17" s="1">
        <v>717</v>
      </c>
      <c r="D17" s="1">
        <v>717</v>
      </c>
    </row>
    <row r="18" spans="1:4">
      <c r="A18" s="115"/>
      <c r="B18" s="120"/>
      <c r="C18" s="4">
        <f>SUM(C9:C17)</f>
        <v>19633</v>
      </c>
      <c r="D18" s="4">
        <f>SUM(D9:D17)</f>
        <v>19356</v>
      </c>
    </row>
    <row r="19" spans="1:4">
      <c r="A19" s="112"/>
      <c r="B19" s="120"/>
      <c r="C19" s="121"/>
      <c r="D19" s="121"/>
    </row>
    <row r="20" spans="1:4">
      <c r="A20" s="115" t="s">
        <v>56</v>
      </c>
      <c r="B20" s="120"/>
      <c r="C20" s="121"/>
      <c r="D20" s="121"/>
    </row>
    <row r="21" spans="1:4">
      <c r="A21" s="112" t="s">
        <v>57</v>
      </c>
      <c r="B21" s="114">
        <v>19.100000000000001</v>
      </c>
      <c r="C21" s="121">
        <v>927</v>
      </c>
      <c r="D21" s="121">
        <v>720</v>
      </c>
    </row>
    <row r="22" spans="1:4">
      <c r="A22" s="112" t="s">
        <v>58</v>
      </c>
      <c r="B22" s="114">
        <v>19.2</v>
      </c>
      <c r="C22" s="121">
        <v>5969</v>
      </c>
      <c r="D22" s="121">
        <v>20035</v>
      </c>
    </row>
    <row r="23" spans="1:4">
      <c r="A23" s="112" t="s">
        <v>59</v>
      </c>
      <c r="B23" s="116">
        <v>20</v>
      </c>
      <c r="C23" s="1">
        <v>1544</v>
      </c>
      <c r="D23" s="1">
        <v>843</v>
      </c>
    </row>
    <row r="24" spans="1:4">
      <c r="A24" s="112" t="s">
        <v>139</v>
      </c>
      <c r="B24" s="122">
        <v>21</v>
      </c>
      <c r="C24" s="1">
        <v>318602</v>
      </c>
      <c r="D24" s="1">
        <v>196117</v>
      </c>
    </row>
    <row r="25" spans="1:4">
      <c r="A25" s="112" t="s">
        <v>60</v>
      </c>
      <c r="B25" s="123">
        <v>22</v>
      </c>
      <c r="C25" s="121">
        <v>90812</v>
      </c>
      <c r="D25" s="121">
        <v>130641</v>
      </c>
    </row>
    <row r="26" spans="1:4">
      <c r="A26" s="112"/>
      <c r="B26" s="116"/>
      <c r="C26" s="4">
        <f>SUM(C21:C25)</f>
        <v>417854</v>
      </c>
      <c r="D26" s="4">
        <f>SUM(D21:D25)</f>
        <v>348356</v>
      </c>
    </row>
    <row r="27" spans="1:4">
      <c r="A27" s="115"/>
      <c r="B27" s="124"/>
      <c r="C27" s="125"/>
      <c r="D27" s="125"/>
    </row>
    <row r="28" spans="1:4" ht="15.75" thickBot="1">
      <c r="A28" s="115" t="s">
        <v>61</v>
      </c>
      <c r="B28" s="124"/>
      <c r="C28" s="126">
        <f>+C26+C18</f>
        <v>437487</v>
      </c>
      <c r="D28" s="126">
        <f>+D26+D18</f>
        <v>367712</v>
      </c>
    </row>
    <row r="29" spans="1:4" ht="15.75" thickTop="1">
      <c r="A29" s="115"/>
      <c r="B29" s="127"/>
      <c r="C29" s="3"/>
      <c r="D29" s="3"/>
    </row>
    <row r="30" spans="1:4">
      <c r="A30" s="115" t="s">
        <v>62</v>
      </c>
      <c r="B30" s="124"/>
      <c r="C30" s="121"/>
      <c r="D30" s="121"/>
    </row>
    <row r="31" spans="1:4">
      <c r="A31" s="25"/>
      <c r="B31" s="124"/>
      <c r="C31" s="121"/>
      <c r="D31" s="121"/>
    </row>
    <row r="32" spans="1:4">
      <c r="A32" s="115" t="s">
        <v>63</v>
      </c>
      <c r="B32" s="124"/>
      <c r="C32" s="121"/>
      <c r="D32" s="121"/>
    </row>
    <row r="33" spans="1:4" ht="22.5" customHeight="1">
      <c r="A33" s="128" t="s">
        <v>64</v>
      </c>
      <c r="B33" s="129"/>
      <c r="C33" s="130"/>
      <c r="D33" s="130"/>
    </row>
    <row r="34" spans="1:4">
      <c r="A34" s="112" t="s">
        <v>65</v>
      </c>
      <c r="B34" s="107"/>
      <c r="C34" s="121">
        <f>6583</f>
        <v>6583</v>
      </c>
      <c r="D34" s="121">
        <f>6583</f>
        <v>6583</v>
      </c>
    </row>
    <row r="35" spans="1:4">
      <c r="A35" s="112" t="s">
        <v>66</v>
      </c>
      <c r="B35" s="107"/>
      <c r="C35" s="121">
        <v>-618</v>
      </c>
      <c r="D35" s="121">
        <v>-719</v>
      </c>
    </row>
    <row r="36" spans="1:4">
      <c r="A36" s="112" t="s">
        <v>67</v>
      </c>
      <c r="B36" s="124"/>
      <c r="C36" s="121">
        <v>7598</v>
      </c>
      <c r="D36" s="121">
        <v>7395</v>
      </c>
    </row>
    <row r="37" spans="1:4">
      <c r="A37" s="112" t="s">
        <v>146</v>
      </c>
      <c r="B37" s="124"/>
      <c r="C37" s="1">
        <v>25149</v>
      </c>
      <c r="D37" s="1">
        <v>19144</v>
      </c>
    </row>
    <row r="38" spans="1:4">
      <c r="A38" s="131"/>
      <c r="B38" s="122">
        <v>23</v>
      </c>
      <c r="C38" s="163">
        <f>SUM(C34:C37)</f>
        <v>38712</v>
      </c>
      <c r="D38" s="163">
        <f>SUM(D34:D37)</f>
        <v>32403</v>
      </c>
    </row>
    <row r="39" spans="1:4">
      <c r="A39" s="131"/>
      <c r="B39" s="122"/>
      <c r="C39" s="125"/>
      <c r="D39" s="125"/>
    </row>
    <row r="40" spans="1:4">
      <c r="A40" s="25" t="s">
        <v>68</v>
      </c>
      <c r="B40" s="122"/>
      <c r="C40" s="26"/>
      <c r="D40" s="26"/>
    </row>
    <row r="41" spans="1:4">
      <c r="A41" s="25" t="s">
        <v>69</v>
      </c>
      <c r="B41" s="122"/>
      <c r="C41" s="78"/>
      <c r="D41" s="78"/>
    </row>
    <row r="42" spans="1:4">
      <c r="A42" s="112" t="s">
        <v>71</v>
      </c>
      <c r="B42" s="122">
        <v>18</v>
      </c>
      <c r="C42" s="121">
        <v>319</v>
      </c>
      <c r="D42" s="121">
        <v>335</v>
      </c>
    </row>
    <row r="43" spans="1:4">
      <c r="A43" s="112" t="s">
        <v>70</v>
      </c>
      <c r="B43" s="122">
        <v>24</v>
      </c>
      <c r="C43" s="121">
        <v>145</v>
      </c>
      <c r="D43" s="121">
        <v>145</v>
      </c>
    </row>
    <row r="44" spans="1:4">
      <c r="A44" s="112" t="s">
        <v>72</v>
      </c>
      <c r="B44" s="122">
        <v>30</v>
      </c>
      <c r="C44" s="121">
        <v>91</v>
      </c>
      <c r="D44" s="121">
        <v>128</v>
      </c>
    </row>
    <row r="45" spans="1:4">
      <c r="A45" s="112"/>
      <c r="B45" s="122"/>
      <c r="C45" s="132">
        <f>SUM(C42:C44)</f>
        <v>555</v>
      </c>
      <c r="D45" s="132">
        <f>SUM(D42:D44)</f>
        <v>608</v>
      </c>
    </row>
    <row r="46" spans="1:4">
      <c r="A46" s="112"/>
      <c r="B46" s="120"/>
      <c r="C46" s="121"/>
      <c r="D46" s="121"/>
    </row>
    <row r="47" spans="1:4">
      <c r="A47" s="25" t="s">
        <v>74</v>
      </c>
      <c r="B47" s="133"/>
      <c r="C47" s="26"/>
      <c r="D47" s="26"/>
    </row>
    <row r="48" spans="1:4">
      <c r="A48" s="131" t="s">
        <v>109</v>
      </c>
      <c r="B48" s="134">
        <v>25.1</v>
      </c>
      <c r="C48" s="1">
        <v>314883</v>
      </c>
      <c r="D48" s="1">
        <v>270274</v>
      </c>
    </row>
    <row r="49" spans="1:4">
      <c r="A49" s="135" t="s">
        <v>75</v>
      </c>
      <c r="B49" s="134">
        <v>25.3</v>
      </c>
      <c r="C49" s="1">
        <v>49269</v>
      </c>
      <c r="D49" s="1">
        <v>39420</v>
      </c>
    </row>
    <row r="50" spans="1:4">
      <c r="A50" s="135" t="s">
        <v>151</v>
      </c>
      <c r="B50" s="134">
        <v>25.2</v>
      </c>
      <c r="C50" s="1">
        <v>1581</v>
      </c>
      <c r="D50" s="1">
        <v>1685</v>
      </c>
    </row>
    <row r="51" spans="1:4">
      <c r="A51" s="112" t="s">
        <v>76</v>
      </c>
      <c r="B51" s="122">
        <v>26</v>
      </c>
      <c r="C51" s="1">
        <v>535</v>
      </c>
      <c r="D51" s="1">
        <v>536</v>
      </c>
    </row>
    <row r="52" spans="1:4">
      <c r="A52" s="79" t="s">
        <v>77</v>
      </c>
      <c r="B52" s="122">
        <v>27</v>
      </c>
      <c r="C52" s="1">
        <v>28119</v>
      </c>
      <c r="D52" s="1">
        <v>21939</v>
      </c>
    </row>
    <row r="53" spans="1:4">
      <c r="A53" s="112" t="s">
        <v>73</v>
      </c>
      <c r="B53" s="122">
        <v>28</v>
      </c>
      <c r="C53" s="1">
        <v>43</v>
      </c>
      <c r="D53" s="1">
        <v>43</v>
      </c>
    </row>
    <row r="54" spans="1:4">
      <c r="A54" s="112" t="s">
        <v>149</v>
      </c>
      <c r="B54" s="122">
        <v>30</v>
      </c>
      <c r="C54" s="1">
        <v>112</v>
      </c>
      <c r="D54" s="1">
        <v>131</v>
      </c>
    </row>
    <row r="55" spans="1:4">
      <c r="A55" s="112" t="s">
        <v>78</v>
      </c>
      <c r="B55" s="122">
        <v>29</v>
      </c>
      <c r="C55" s="1">
        <v>3678</v>
      </c>
      <c r="D55" s="1">
        <f>804-131</f>
        <v>673</v>
      </c>
    </row>
    <row r="56" spans="1:4">
      <c r="A56" s="112"/>
      <c r="B56" s="122"/>
      <c r="C56" s="5">
        <f>SUM(C48:C55)</f>
        <v>398220</v>
      </c>
      <c r="D56" s="5">
        <f>SUM(D48:D55)</f>
        <v>334701</v>
      </c>
    </row>
    <row r="57" spans="1:4">
      <c r="A57" s="135"/>
      <c r="B57" s="116"/>
      <c r="C57" s="121"/>
      <c r="D57" s="121"/>
    </row>
    <row r="58" spans="1:4" ht="15.75" thickBot="1">
      <c r="A58" s="25" t="s">
        <v>79</v>
      </c>
      <c r="B58" s="116"/>
      <c r="C58" s="136">
        <f>+C38+C45+C56</f>
        <v>437487</v>
      </c>
      <c r="D58" s="136">
        <f>+D38+D45+D56</f>
        <v>367712</v>
      </c>
    </row>
    <row r="59" spans="1:4" ht="15.75" thickTop="1">
      <c r="A59" s="137"/>
      <c r="B59" s="124"/>
      <c r="C59" s="2"/>
      <c r="D59" s="2"/>
    </row>
    <row r="60" spans="1:4" s="19" customFormat="1">
      <c r="A60" s="22" t="str">
        <f>+ОВД!A54</f>
        <v>Приложенията от страници 5 до 110 са неразделна част от консолидирания финансов отчет.</v>
      </c>
      <c r="B60" s="37"/>
      <c r="C60" s="38"/>
      <c r="D60" s="38"/>
    </row>
    <row r="61" spans="1:4" s="19" customFormat="1">
      <c r="A61" s="22"/>
      <c r="B61" s="37"/>
      <c r="C61" s="166"/>
      <c r="D61" s="38"/>
    </row>
    <row r="62" spans="1:4" s="19" customFormat="1">
      <c r="A62" s="22"/>
      <c r="B62" s="37"/>
      <c r="C62" s="38"/>
      <c r="D62" s="38"/>
    </row>
    <row r="63" spans="1:4" s="19" customFormat="1">
      <c r="A63" s="22"/>
      <c r="B63" s="37"/>
      <c r="C63" s="38"/>
      <c r="D63" s="38"/>
    </row>
    <row r="64" spans="1:4">
      <c r="A64" s="22" t="s">
        <v>46</v>
      </c>
      <c r="B64" s="22"/>
      <c r="C64" s="23"/>
      <c r="D64" s="23"/>
    </row>
    <row r="65" spans="1:4">
      <c r="A65" s="24" t="s">
        <v>6</v>
      </c>
      <c r="B65" s="23"/>
      <c r="C65" s="23"/>
      <c r="D65" s="23"/>
    </row>
    <row r="66" spans="1:4">
      <c r="A66" s="23"/>
      <c r="B66" s="23"/>
      <c r="C66" s="23"/>
      <c r="D66" s="23"/>
    </row>
    <row r="67" spans="1:4">
      <c r="A67" s="23"/>
      <c r="B67" s="23"/>
      <c r="C67" s="23"/>
      <c r="D67" s="23"/>
    </row>
    <row r="68" spans="1:4">
      <c r="A68" s="22" t="s">
        <v>133</v>
      </c>
      <c r="B68" s="21"/>
      <c r="C68" s="24"/>
      <c r="D68" s="24"/>
    </row>
    <row r="69" spans="1:4">
      <c r="A69" s="65" t="s">
        <v>122</v>
      </c>
    </row>
  </sheetData>
  <pageMargins left="0.7" right="0.7" top="0.75" bottom="0.75" header="0.3" footer="0.3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5"/>
  <sheetViews>
    <sheetView zoomScale="98" zoomScaleNormal="98" workbookViewId="0">
      <selection activeCell="H34" sqref="H34"/>
    </sheetView>
  </sheetViews>
  <sheetFormatPr defaultColWidth="9.140625" defaultRowHeight="15"/>
  <cols>
    <col min="1" max="1" width="94.140625" style="36" customWidth="1"/>
    <col min="2" max="2" width="14.7109375" style="36" customWidth="1"/>
    <col min="3" max="4" width="13.85546875" style="36" customWidth="1"/>
    <col min="5" max="16384" width="9.140625" style="36"/>
  </cols>
  <sheetData>
    <row r="1" spans="1:4">
      <c r="A1" s="184" t="s">
        <v>80</v>
      </c>
      <c r="B1" s="185"/>
      <c r="C1" s="185"/>
      <c r="D1" s="185"/>
    </row>
    <row r="2" spans="1:4">
      <c r="A2" s="186" t="s">
        <v>81</v>
      </c>
      <c r="B2" s="187"/>
      <c r="C2" s="187"/>
      <c r="D2" s="187"/>
    </row>
    <row r="3" spans="1:4">
      <c r="A3" s="28" t="s">
        <v>160</v>
      </c>
      <c r="B3" s="27"/>
      <c r="C3" s="27"/>
      <c r="D3" s="27"/>
    </row>
    <row r="4" spans="1:4">
      <c r="A4" s="25"/>
      <c r="B4" s="27"/>
      <c r="C4" s="27"/>
      <c r="D4" s="27"/>
    </row>
    <row r="5" spans="1:4">
      <c r="A5" s="17"/>
      <c r="B5" s="64" t="s">
        <v>21</v>
      </c>
      <c r="C5" s="51" t="s">
        <v>161</v>
      </c>
      <c r="D5" s="51" t="s">
        <v>162</v>
      </c>
    </row>
    <row r="6" spans="1:4">
      <c r="A6" s="29"/>
      <c r="B6" s="30"/>
      <c r="C6" s="18" t="s">
        <v>22</v>
      </c>
      <c r="D6" s="18" t="s">
        <v>22</v>
      </c>
    </row>
    <row r="7" spans="1:4">
      <c r="A7" s="29"/>
      <c r="B7" s="30"/>
      <c r="C7" s="26"/>
      <c r="D7" s="26"/>
    </row>
    <row r="8" spans="1:4">
      <c r="A8" s="54" t="s">
        <v>82</v>
      </c>
      <c r="B8" s="55"/>
      <c r="C8" s="31"/>
      <c r="D8" s="31"/>
    </row>
    <row r="9" spans="1:4">
      <c r="A9" s="56" t="s">
        <v>84</v>
      </c>
      <c r="B9" s="55"/>
      <c r="C9" s="31">
        <v>1833316</v>
      </c>
      <c r="D9" s="31">
        <v>2846603</v>
      </c>
    </row>
    <row r="10" spans="1:4">
      <c r="A10" s="56" t="s">
        <v>86</v>
      </c>
      <c r="B10" s="55"/>
      <c r="C10" s="31">
        <v>-1677876</v>
      </c>
      <c r="D10" s="31">
        <v>-2811252</v>
      </c>
    </row>
    <row r="11" spans="1:4">
      <c r="A11" s="69" t="s">
        <v>171</v>
      </c>
      <c r="B11" s="57"/>
      <c r="C11" s="31">
        <v>44610</v>
      </c>
      <c r="D11" s="31">
        <v>8670</v>
      </c>
    </row>
    <row r="12" spans="1:4">
      <c r="A12" s="56" t="s">
        <v>83</v>
      </c>
      <c r="B12" s="55"/>
      <c r="C12" s="31">
        <v>3076</v>
      </c>
      <c r="D12" s="31">
        <v>2704</v>
      </c>
    </row>
    <row r="13" spans="1:4">
      <c r="A13" s="56" t="s">
        <v>85</v>
      </c>
      <c r="B13" s="55"/>
      <c r="C13" s="31">
        <v>-3134</v>
      </c>
      <c r="D13" s="31">
        <v>-1962</v>
      </c>
    </row>
    <row r="14" spans="1:4">
      <c r="A14" s="56" t="s">
        <v>87</v>
      </c>
      <c r="B14" s="55"/>
      <c r="C14" s="31">
        <v>-2203</v>
      </c>
      <c r="D14" s="31">
        <v>-1789</v>
      </c>
    </row>
    <row r="15" spans="1:4">
      <c r="A15" s="56" t="s">
        <v>147</v>
      </c>
      <c r="B15" s="57"/>
      <c r="C15" s="31">
        <v>-118819</v>
      </c>
      <c r="D15" s="31">
        <v>37023</v>
      </c>
    </row>
    <row r="16" spans="1:4">
      <c r="A16" s="56" t="s">
        <v>168</v>
      </c>
      <c r="B16" s="57"/>
      <c r="C16" s="31">
        <v>-612</v>
      </c>
      <c r="D16" s="31">
        <v>-436</v>
      </c>
    </row>
    <row r="17" spans="1:7">
      <c r="A17" s="69" t="s">
        <v>144</v>
      </c>
      <c r="B17" s="57"/>
      <c r="C17" s="31">
        <v>1084</v>
      </c>
      <c r="D17" s="31">
        <v>2449</v>
      </c>
    </row>
    <row r="18" spans="1:7">
      <c r="A18" s="56" t="s">
        <v>118</v>
      </c>
      <c r="B18" s="57"/>
      <c r="C18" s="31">
        <v>-78</v>
      </c>
      <c r="D18" s="31">
        <v>-307</v>
      </c>
    </row>
    <row r="19" spans="1:7">
      <c r="A19" s="56" t="s">
        <v>119</v>
      </c>
      <c r="B19" s="55"/>
      <c r="C19" s="31">
        <v>-199</v>
      </c>
      <c r="D19" s="31">
        <v>-105</v>
      </c>
    </row>
    <row r="20" spans="1:7">
      <c r="A20" s="59" t="s">
        <v>143</v>
      </c>
      <c r="B20" s="57"/>
      <c r="C20" s="32">
        <f>SUM(C9:C19)</f>
        <v>79165</v>
      </c>
      <c r="D20" s="32">
        <f>SUM(D9:D19)</f>
        <v>81598</v>
      </c>
    </row>
    <row r="21" spans="1:7">
      <c r="A21" s="56"/>
      <c r="B21" s="55"/>
      <c r="C21" s="31"/>
      <c r="D21" s="31"/>
    </row>
    <row r="22" spans="1:7">
      <c r="A22" s="59" t="s">
        <v>88</v>
      </c>
      <c r="B22" s="55"/>
      <c r="C22" s="31"/>
      <c r="D22" s="31"/>
    </row>
    <row r="23" spans="1:7">
      <c r="A23" s="56" t="s">
        <v>155</v>
      </c>
      <c r="B23" s="55"/>
      <c r="C23" s="31">
        <v>-119098</v>
      </c>
      <c r="D23" s="31">
        <v>-124287</v>
      </c>
    </row>
    <row r="24" spans="1:7">
      <c r="A24" s="62" t="s">
        <v>140</v>
      </c>
      <c r="B24" s="55"/>
      <c r="C24" s="31">
        <v>522</v>
      </c>
      <c r="D24" s="31">
        <v>481</v>
      </c>
    </row>
    <row r="25" spans="1:7">
      <c r="A25" s="61" t="s">
        <v>134</v>
      </c>
      <c r="B25" s="55"/>
      <c r="C25" s="31">
        <v>0</v>
      </c>
      <c r="D25" s="31">
        <v>-259</v>
      </c>
      <c r="E25" s="161"/>
      <c r="F25" s="161"/>
      <c r="G25" s="161"/>
    </row>
    <row r="26" spans="1:7">
      <c r="A26" s="58" t="s">
        <v>136</v>
      </c>
      <c r="B26" s="55"/>
      <c r="C26" s="31">
        <v>-680</v>
      </c>
      <c r="D26" s="31">
        <v>-51</v>
      </c>
    </row>
    <row r="27" spans="1:7">
      <c r="A27" s="58" t="s">
        <v>137</v>
      </c>
      <c r="B27" s="55"/>
      <c r="C27" s="31">
        <v>-12</v>
      </c>
      <c r="D27" s="31">
        <v>0</v>
      </c>
    </row>
    <row r="28" spans="1:7" ht="30">
      <c r="A28" s="60" t="s">
        <v>135</v>
      </c>
      <c r="B28" s="55"/>
      <c r="C28" s="31">
        <v>28</v>
      </c>
      <c r="D28" s="31">
        <v>28</v>
      </c>
    </row>
    <row r="29" spans="1:7">
      <c r="A29" s="60" t="s">
        <v>138</v>
      </c>
      <c r="B29" s="55"/>
      <c r="C29" s="31">
        <v>13</v>
      </c>
      <c r="D29" s="31">
        <v>3</v>
      </c>
    </row>
    <row r="30" spans="1:7">
      <c r="A30" s="59" t="s">
        <v>89</v>
      </c>
      <c r="B30" s="55"/>
      <c r="C30" s="32">
        <f>SUM(C23:C29)</f>
        <v>-119227</v>
      </c>
      <c r="D30" s="32">
        <f>SUM(D23:D29)</f>
        <v>-124085</v>
      </c>
    </row>
    <row r="31" spans="1:7">
      <c r="A31" s="56"/>
      <c r="B31" s="55"/>
      <c r="C31" s="31"/>
      <c r="D31" s="31"/>
    </row>
    <row r="32" spans="1:7">
      <c r="A32" s="54" t="s">
        <v>90</v>
      </c>
      <c r="B32" s="55"/>
      <c r="C32" s="33"/>
      <c r="D32" s="33"/>
    </row>
    <row r="33" spans="1:4">
      <c r="A33" s="62" t="s">
        <v>157</v>
      </c>
      <c r="B33" s="55"/>
      <c r="C33" s="31">
        <v>302</v>
      </c>
      <c r="D33" s="33">
        <v>0</v>
      </c>
    </row>
    <row r="34" spans="1:4">
      <c r="A34" s="62" t="s">
        <v>91</v>
      </c>
      <c r="B34" s="55"/>
      <c r="C34" s="31">
        <v>-55</v>
      </c>
      <c r="D34" s="31">
        <v>-55</v>
      </c>
    </row>
    <row r="35" spans="1:4">
      <c r="A35" s="62" t="s">
        <v>169</v>
      </c>
      <c r="B35" s="55"/>
      <c r="C35" s="31">
        <v>0</v>
      </c>
      <c r="D35" s="31">
        <v>-34</v>
      </c>
    </row>
    <row r="36" spans="1:4">
      <c r="A36" s="62" t="s">
        <v>170</v>
      </c>
      <c r="B36" s="55"/>
      <c r="C36" s="31">
        <v>-3</v>
      </c>
      <c r="D36" s="31">
        <v>-2</v>
      </c>
    </row>
    <row r="37" spans="1:4">
      <c r="A37" s="59" t="s">
        <v>92</v>
      </c>
      <c r="B37" s="55"/>
      <c r="C37" s="32">
        <f>SUM(C33:C36)</f>
        <v>244</v>
      </c>
      <c r="D37" s="32">
        <f>SUM(D33:D36)</f>
        <v>-91</v>
      </c>
    </row>
    <row r="38" spans="1:4">
      <c r="A38" s="62"/>
      <c r="B38" s="55"/>
      <c r="C38" s="31"/>
      <c r="D38" s="31"/>
    </row>
    <row r="39" spans="1:4">
      <c r="A39" s="164" t="s">
        <v>148</v>
      </c>
      <c r="B39" s="57"/>
      <c r="C39" s="34">
        <f>C20+C30+C37</f>
        <v>-39818</v>
      </c>
      <c r="D39" s="34">
        <f>D20+D30+D37</f>
        <v>-42578</v>
      </c>
    </row>
    <row r="40" spans="1:4">
      <c r="A40" s="62" t="s">
        <v>93</v>
      </c>
      <c r="B40" s="55"/>
      <c r="C40" s="31">
        <v>130641</v>
      </c>
      <c r="D40" s="31">
        <v>253727</v>
      </c>
    </row>
    <row r="41" spans="1:4">
      <c r="A41" s="54" t="s">
        <v>164</v>
      </c>
      <c r="B41" s="55"/>
      <c r="C41" s="34">
        <f>C39+C40</f>
        <v>90823</v>
      </c>
      <c r="D41" s="34">
        <f>D39+D40</f>
        <v>211149</v>
      </c>
    </row>
    <row r="42" spans="1:4">
      <c r="A42" s="62" t="s">
        <v>94</v>
      </c>
      <c r="B42" s="66"/>
      <c r="C42" s="31">
        <v>-11</v>
      </c>
      <c r="D42" s="31">
        <v>-36</v>
      </c>
    </row>
    <row r="43" spans="1:4" ht="15.75" thickBot="1">
      <c r="A43" s="54" t="s">
        <v>164</v>
      </c>
      <c r="B43" s="67">
        <v>22</v>
      </c>
      <c r="C43" s="35">
        <f>C41+C42</f>
        <v>90812</v>
      </c>
      <c r="D43" s="35">
        <f>D41+D42</f>
        <v>211113</v>
      </c>
    </row>
    <row r="44" spans="1:4" ht="15.75" thickTop="1">
      <c r="A44" s="62"/>
      <c r="B44" s="55"/>
      <c r="C44" s="63"/>
      <c r="D44" s="63"/>
    </row>
    <row r="45" spans="1:4" s="19" customFormat="1">
      <c r="A45" s="22" t="str">
        <f>+ОВД!A54</f>
        <v>Приложенията от страници 5 до 110 са неразделна част от консолидирания финансов отчет.</v>
      </c>
      <c r="B45" s="37"/>
      <c r="C45" s="37"/>
      <c r="D45" s="37"/>
    </row>
    <row r="46" spans="1:4" s="19" customFormat="1">
      <c r="A46" s="22"/>
      <c r="B46" s="37"/>
      <c r="C46" s="37"/>
      <c r="D46" s="37"/>
    </row>
    <row r="47" spans="1:4" s="19" customFormat="1">
      <c r="A47" s="22"/>
      <c r="B47" s="37"/>
      <c r="C47" s="37"/>
      <c r="D47" s="37"/>
    </row>
    <row r="48" spans="1:4" s="19" customFormat="1">
      <c r="A48" s="22"/>
      <c r="B48" s="37"/>
      <c r="C48" s="37"/>
      <c r="D48" s="37"/>
    </row>
    <row r="49" spans="1:4">
      <c r="A49" s="22" t="s">
        <v>46</v>
      </c>
      <c r="B49" s="22"/>
      <c r="C49" s="20"/>
      <c r="D49" s="20"/>
    </row>
    <row r="50" spans="1:4">
      <c r="A50" s="24" t="s">
        <v>6</v>
      </c>
      <c r="B50" s="23"/>
      <c r="C50" s="23"/>
      <c r="D50" s="23"/>
    </row>
    <row r="51" spans="1:4">
      <c r="A51" s="23"/>
      <c r="B51" s="23"/>
      <c r="C51" s="23"/>
      <c r="D51" s="23"/>
    </row>
    <row r="52" spans="1:4">
      <c r="A52" s="23"/>
      <c r="B52" s="23"/>
      <c r="C52" s="23"/>
      <c r="D52" s="23"/>
    </row>
    <row r="53" spans="1:4">
      <c r="A53" s="23"/>
      <c r="B53" s="23"/>
      <c r="C53" s="23"/>
      <c r="D53" s="23"/>
    </row>
    <row r="54" spans="1:4">
      <c r="A54" s="22" t="s">
        <v>133</v>
      </c>
      <c r="B54" s="21"/>
      <c r="C54" s="24"/>
      <c r="D54" s="24"/>
    </row>
    <row r="55" spans="1:4">
      <c r="A55" s="65" t="s">
        <v>122</v>
      </c>
    </row>
  </sheetData>
  <mergeCells count="2">
    <mergeCell ref="A1:D1"/>
    <mergeCell ref="A2:D2"/>
  </mergeCells>
  <pageMargins left="0.7" right="0.7" top="0.75" bottom="0.75" header="0.3" footer="0.3"/>
  <pageSetup paperSize="9" scale="6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4"/>
  <sheetViews>
    <sheetView tabSelected="1" zoomScaleNormal="100" workbookViewId="0">
      <selection activeCell="F2" sqref="F2"/>
    </sheetView>
  </sheetViews>
  <sheetFormatPr defaultColWidth="8.85546875" defaultRowHeight="15"/>
  <cols>
    <col min="1" max="1" width="60.7109375" style="160" customWidth="1"/>
    <col min="2" max="2" width="13.85546875" style="158" customWidth="1"/>
    <col min="3" max="3" width="15.5703125" style="158" customWidth="1"/>
    <col min="4" max="4" width="15.42578125" style="158" customWidth="1"/>
    <col min="5" max="5" width="17" style="158" customWidth="1"/>
    <col min="6" max="6" width="14.5703125" style="158" customWidth="1"/>
    <col min="7" max="7" width="16.28515625" style="158" customWidth="1"/>
    <col min="8" max="8" width="20" style="158" customWidth="1"/>
    <col min="9" max="9" width="18.140625" style="145" customWidth="1"/>
    <col min="10" max="10" width="15.42578125" style="145" customWidth="1"/>
    <col min="11" max="11" width="9.140625" style="145" bestFit="1" customWidth="1"/>
    <col min="12" max="16384" width="8.85546875" style="145"/>
  </cols>
  <sheetData>
    <row r="1" spans="1:11" s="138" customFormat="1">
      <c r="A1" s="105" t="s">
        <v>110</v>
      </c>
      <c r="B1" s="70"/>
      <c r="C1" s="70"/>
      <c r="D1" s="70"/>
      <c r="E1" s="70"/>
      <c r="F1" s="70"/>
      <c r="G1" s="70"/>
      <c r="H1" s="70"/>
      <c r="I1" s="70"/>
      <c r="J1" s="70"/>
    </row>
    <row r="2" spans="1:11" s="138" customFormat="1">
      <c r="A2" s="25" t="s">
        <v>95</v>
      </c>
    </row>
    <row r="3" spans="1:11" s="138" customFormat="1">
      <c r="A3" s="139" t="s">
        <v>160</v>
      </c>
      <c r="B3" s="140"/>
      <c r="C3" s="140"/>
      <c r="D3" s="140"/>
      <c r="E3" s="140"/>
      <c r="F3" s="140"/>
      <c r="G3" s="140"/>
      <c r="H3" s="140"/>
      <c r="I3" s="140"/>
      <c r="J3" s="140"/>
    </row>
    <row r="4" spans="1:11" s="138" customFormat="1">
      <c r="A4" s="139"/>
      <c r="B4" s="140"/>
      <c r="C4" s="140"/>
      <c r="D4" s="140"/>
      <c r="E4" s="140"/>
      <c r="F4" s="140"/>
      <c r="G4" s="140"/>
      <c r="H4" s="140"/>
      <c r="I4" s="140"/>
      <c r="J4" s="140"/>
    </row>
    <row r="5" spans="1:11" s="138" customFormat="1">
      <c r="A5" s="112"/>
      <c r="B5" s="112"/>
      <c r="C5" s="188" t="s">
        <v>96</v>
      </c>
      <c r="D5" s="188"/>
      <c r="E5" s="188"/>
      <c r="F5" s="188"/>
      <c r="G5" s="188"/>
      <c r="H5" s="188"/>
      <c r="I5" s="188"/>
      <c r="J5" s="188"/>
    </row>
    <row r="6" spans="1:11" s="138" customFormat="1">
      <c r="A6" s="112"/>
      <c r="B6" s="112"/>
      <c r="C6" s="141"/>
      <c r="D6" s="141"/>
      <c r="E6" s="141"/>
      <c r="F6" s="141"/>
      <c r="G6" s="141"/>
      <c r="H6" s="141"/>
      <c r="I6" s="141"/>
      <c r="J6" s="141"/>
    </row>
    <row r="7" spans="1:11" s="138" customFormat="1" ht="60">
      <c r="A7" s="142"/>
      <c r="B7" s="143" t="s">
        <v>21</v>
      </c>
      <c r="C7" s="144" t="s">
        <v>97</v>
      </c>
      <c r="D7" s="144" t="s">
        <v>98</v>
      </c>
      <c r="E7" s="144" t="s">
        <v>99</v>
      </c>
      <c r="F7" s="144" t="s">
        <v>100</v>
      </c>
      <c r="G7" s="144" t="s">
        <v>101</v>
      </c>
      <c r="H7" s="144" t="s">
        <v>141</v>
      </c>
      <c r="I7" s="144" t="s">
        <v>150</v>
      </c>
      <c r="J7" s="144" t="s">
        <v>102</v>
      </c>
    </row>
    <row r="8" spans="1:11" s="146" customFormat="1">
      <c r="A8" s="145"/>
      <c r="B8" s="109"/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8" t="s">
        <v>22</v>
      </c>
      <c r="J8" s="18" t="s">
        <v>22</v>
      </c>
    </row>
    <row r="9" spans="1:11" s="146" customFormat="1">
      <c r="A9" s="145"/>
      <c r="B9" s="147"/>
      <c r="C9" s="148"/>
      <c r="D9" s="148"/>
      <c r="E9" s="148"/>
      <c r="F9" s="148"/>
      <c r="G9" s="148"/>
      <c r="H9" s="148"/>
      <c r="I9" s="148"/>
      <c r="J9" s="148"/>
    </row>
    <row r="10" spans="1:11" s="138" customFormat="1" ht="15.75" thickBot="1">
      <c r="A10" s="149" t="s">
        <v>153</v>
      </c>
      <c r="B10" s="13"/>
      <c r="C10" s="7">
        <v>6583</v>
      </c>
      <c r="D10" s="7">
        <v>-719</v>
      </c>
      <c r="E10" s="7">
        <v>186</v>
      </c>
      <c r="F10" s="7">
        <v>658</v>
      </c>
      <c r="G10" s="7">
        <v>6291</v>
      </c>
      <c r="H10" s="7">
        <v>212</v>
      </c>
      <c r="I10" s="7">
        <v>13369</v>
      </c>
      <c r="J10" s="7">
        <f>C10+D10+E10+F10+G10+H10+I10</f>
        <v>26580</v>
      </c>
    </row>
    <row r="11" spans="1:11" s="138" customFormat="1" ht="15.75" thickTop="1">
      <c r="A11" s="149"/>
      <c r="B11" s="14"/>
      <c r="C11" s="8"/>
      <c r="D11" s="8"/>
      <c r="E11" s="8"/>
      <c r="F11" s="8"/>
    </row>
    <row r="12" spans="1:11" s="138" customFormat="1">
      <c r="A12" s="150" t="s">
        <v>121</v>
      </c>
      <c r="B12" s="151"/>
    </row>
    <row r="13" spans="1:11" s="138" customFormat="1">
      <c r="A13" s="152" t="s">
        <v>103</v>
      </c>
      <c r="B13" s="15"/>
      <c r="C13" s="10">
        <f t="shared" ref="C13:I13" si="0">SUM(C14:C15)</f>
        <v>0</v>
      </c>
      <c r="D13" s="10">
        <f t="shared" si="0"/>
        <v>0</v>
      </c>
      <c r="E13" s="10">
        <f t="shared" si="0"/>
        <v>0</v>
      </c>
      <c r="F13" s="10">
        <f t="shared" si="0"/>
        <v>0</v>
      </c>
      <c r="G13" s="10">
        <f t="shared" si="0"/>
        <v>0</v>
      </c>
      <c r="H13" s="10">
        <f t="shared" si="0"/>
        <v>0</v>
      </c>
      <c r="I13" s="10">
        <f t="shared" si="0"/>
        <v>-6720</v>
      </c>
      <c r="J13" s="10">
        <f>SUM(J14:J15)</f>
        <v>-6720</v>
      </c>
    </row>
    <row r="14" spans="1:11" s="138" customFormat="1">
      <c r="A14" s="153" t="s">
        <v>104</v>
      </c>
      <c r="B14" s="16"/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-6720</v>
      </c>
      <c r="J14" s="9">
        <f>SUM(C14:I14)</f>
        <v>-6720</v>
      </c>
    </row>
    <row r="15" spans="1:11" s="138" customFormat="1">
      <c r="A15" s="153" t="s">
        <v>105</v>
      </c>
      <c r="B15" s="16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9">
        <f>SUM(C15:I15)</f>
        <v>0</v>
      </c>
    </row>
    <row r="16" spans="1:11" s="138" customFormat="1">
      <c r="A16" s="149" t="s">
        <v>106</v>
      </c>
      <c r="B16" s="13"/>
      <c r="C16" s="12">
        <f>SUM(C17:C18)</f>
        <v>0</v>
      </c>
      <c r="D16" s="12">
        <f t="shared" ref="D16:I16" si="1">SUM(D17:D18)</f>
        <v>0</v>
      </c>
      <c r="E16" s="12">
        <f t="shared" si="1"/>
        <v>0</v>
      </c>
      <c r="F16" s="12">
        <f t="shared" si="1"/>
        <v>0</v>
      </c>
      <c r="G16" s="12">
        <f t="shared" si="1"/>
        <v>0</v>
      </c>
      <c r="H16" s="12">
        <f t="shared" si="1"/>
        <v>48</v>
      </c>
      <c r="I16" s="12">
        <f t="shared" si="1"/>
        <v>12495</v>
      </c>
      <c r="J16" s="12">
        <f>SUM(J17:J18)</f>
        <v>12543</v>
      </c>
      <c r="K16" s="154"/>
    </row>
    <row r="17" spans="1:12" s="138" customFormat="1">
      <c r="A17" s="153" t="s">
        <v>107</v>
      </c>
      <c r="B17" s="15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1">
        <v>0</v>
      </c>
      <c r="I17" s="11">
        <v>12521</v>
      </c>
      <c r="J17" s="11">
        <f>SUM(C17:I17)</f>
        <v>12521</v>
      </c>
      <c r="K17" s="154"/>
    </row>
    <row r="18" spans="1:12" s="138" customFormat="1">
      <c r="A18" s="153" t="s">
        <v>108</v>
      </c>
      <c r="B18" s="15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1">
        <v>48</v>
      </c>
      <c r="I18" s="11">
        <v>-26</v>
      </c>
      <c r="J18" s="11">
        <f>SUM(C18:I18)</f>
        <v>22</v>
      </c>
      <c r="K18" s="154"/>
    </row>
    <row r="19" spans="1:12" s="138" customFormat="1" ht="15.75" thickBot="1">
      <c r="A19" s="149" t="s">
        <v>124</v>
      </c>
      <c r="B19" s="68">
        <v>23</v>
      </c>
      <c r="C19" s="7">
        <f t="shared" ref="C19:I19" si="2">+C10+C13+C16</f>
        <v>6583</v>
      </c>
      <c r="D19" s="7">
        <f t="shared" si="2"/>
        <v>-719</v>
      </c>
      <c r="E19" s="7">
        <f t="shared" si="2"/>
        <v>186</v>
      </c>
      <c r="F19" s="7">
        <f t="shared" si="2"/>
        <v>658</v>
      </c>
      <c r="G19" s="7">
        <f t="shared" si="2"/>
        <v>6291</v>
      </c>
      <c r="H19" s="7">
        <f t="shared" si="2"/>
        <v>260</v>
      </c>
      <c r="I19" s="7">
        <f t="shared" si="2"/>
        <v>19144</v>
      </c>
      <c r="J19" s="7">
        <f>+J10+J13+J16</f>
        <v>32403</v>
      </c>
      <c r="K19" s="154"/>
    </row>
    <row r="20" spans="1:12" s="138" customFormat="1" ht="15.75" thickTop="1">
      <c r="A20" s="149"/>
      <c r="B20" s="15"/>
      <c r="C20" s="6"/>
      <c r="D20" s="6"/>
      <c r="E20" s="6"/>
      <c r="F20" s="6"/>
      <c r="G20" s="6"/>
      <c r="H20" s="6"/>
      <c r="I20" s="6"/>
      <c r="J20" s="6"/>
    </row>
    <row r="21" spans="1:12" s="138" customFormat="1">
      <c r="A21" s="150" t="s">
        <v>154</v>
      </c>
      <c r="B21" s="151"/>
    </row>
    <row r="22" spans="1:12" s="138" customFormat="1">
      <c r="A22" s="152" t="s">
        <v>103</v>
      </c>
      <c r="B22" s="15"/>
      <c r="C22" s="10">
        <f t="shared" ref="C22:I22" si="3">SUM(C23:C24)</f>
        <v>0</v>
      </c>
      <c r="D22" s="10">
        <f t="shared" si="3"/>
        <v>0</v>
      </c>
      <c r="E22" s="10">
        <f t="shared" si="3"/>
        <v>0</v>
      </c>
      <c r="F22" s="10">
        <f t="shared" si="3"/>
        <v>0</v>
      </c>
      <c r="G22" s="10">
        <f t="shared" si="3"/>
        <v>0</v>
      </c>
      <c r="H22" s="10">
        <f t="shared" si="3"/>
        <v>0</v>
      </c>
      <c r="I22" s="10">
        <f t="shared" si="3"/>
        <v>-1949</v>
      </c>
      <c r="J22" s="10">
        <f>SUM(J23:J24)</f>
        <v>-1949</v>
      </c>
    </row>
    <row r="23" spans="1:12" s="138" customFormat="1">
      <c r="A23" s="153" t="s">
        <v>104</v>
      </c>
      <c r="B23" s="16"/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-1949</v>
      </c>
      <c r="J23" s="9">
        <f>SUM(C23:I23)</f>
        <v>-1949</v>
      </c>
    </row>
    <row r="24" spans="1:12" s="156" customFormat="1">
      <c r="A24" s="155" t="s">
        <v>105</v>
      </c>
      <c r="B24" s="16"/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9">
        <f>SUM(C24:I24)</f>
        <v>0</v>
      </c>
      <c r="L24" s="53"/>
    </row>
    <row r="25" spans="1:12" s="138" customFormat="1">
      <c r="A25" s="149" t="s">
        <v>166</v>
      </c>
      <c r="B25" s="15"/>
      <c r="C25" s="12">
        <f>SUM(C26:C29)</f>
        <v>0</v>
      </c>
      <c r="D25" s="12">
        <f t="shared" ref="D25:I25" si="4">SUM(D26:D29)</f>
        <v>101</v>
      </c>
      <c r="E25" s="12">
        <f t="shared" si="4"/>
        <v>200</v>
      </c>
      <c r="F25" s="12">
        <f t="shared" si="4"/>
        <v>0</v>
      </c>
      <c r="G25" s="12">
        <f t="shared" si="4"/>
        <v>0</v>
      </c>
      <c r="H25" s="12">
        <f t="shared" si="4"/>
        <v>3</v>
      </c>
      <c r="I25" s="12">
        <f t="shared" si="4"/>
        <v>7954</v>
      </c>
      <c r="J25" s="12">
        <f>SUM(J26:J29)</f>
        <v>8258</v>
      </c>
      <c r="K25" s="154"/>
    </row>
    <row r="26" spans="1:12" s="138" customFormat="1">
      <c r="A26" s="153" t="s">
        <v>165</v>
      </c>
      <c r="B26" s="15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11">
        <f>ОВД!C29</f>
        <v>7954</v>
      </c>
      <c r="J26" s="11">
        <f>SUM(C26:I26)</f>
        <v>7954</v>
      </c>
      <c r="K26" s="154"/>
    </row>
    <row r="27" spans="1:12" s="138" customFormat="1">
      <c r="A27" s="153" t="s">
        <v>108</v>
      </c>
      <c r="B27" s="15"/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3</v>
      </c>
      <c r="I27" s="9">
        <f>ОВД!C33</f>
        <v>0</v>
      </c>
      <c r="J27" s="11">
        <f t="shared" ref="J27:J29" si="5">SUM(C27:I27)</f>
        <v>3</v>
      </c>
      <c r="K27" s="154"/>
    </row>
    <row r="28" spans="1:12" s="138" customFormat="1">
      <c r="A28" s="153" t="s">
        <v>158</v>
      </c>
      <c r="B28" s="15"/>
      <c r="C28" s="9"/>
      <c r="D28" s="9"/>
      <c r="E28" s="9"/>
      <c r="F28" s="9"/>
      <c r="G28" s="9"/>
      <c r="H28" s="9"/>
      <c r="I28" s="9"/>
      <c r="J28" s="11"/>
      <c r="K28" s="154"/>
    </row>
    <row r="29" spans="1:12" s="138" customFormat="1">
      <c r="A29" s="153" t="s">
        <v>152</v>
      </c>
      <c r="B29" s="15"/>
      <c r="C29" s="9">
        <v>0</v>
      </c>
      <c r="D29" s="9">
        <v>101</v>
      </c>
      <c r="E29" s="9">
        <v>200</v>
      </c>
      <c r="F29" s="9">
        <v>0</v>
      </c>
      <c r="G29" s="9">
        <v>0</v>
      </c>
      <c r="H29" s="9">
        <v>0</v>
      </c>
      <c r="I29" s="9">
        <v>0</v>
      </c>
      <c r="J29" s="11">
        <f t="shared" si="5"/>
        <v>301</v>
      </c>
      <c r="K29" s="154"/>
    </row>
    <row r="30" spans="1:12" s="138" customFormat="1" ht="15.75" thickBot="1">
      <c r="A30" s="149" t="s">
        <v>167</v>
      </c>
      <c r="B30" s="68">
        <v>23</v>
      </c>
      <c r="C30" s="7">
        <f t="shared" ref="C30:J30" si="6">+C19+C22+C25</f>
        <v>6583</v>
      </c>
      <c r="D30" s="7">
        <f t="shared" si="6"/>
        <v>-618</v>
      </c>
      <c r="E30" s="7">
        <f t="shared" si="6"/>
        <v>386</v>
      </c>
      <c r="F30" s="7">
        <f t="shared" si="6"/>
        <v>658</v>
      </c>
      <c r="G30" s="7">
        <f t="shared" si="6"/>
        <v>6291</v>
      </c>
      <c r="H30" s="7">
        <f t="shared" si="6"/>
        <v>263</v>
      </c>
      <c r="I30" s="7">
        <f t="shared" si="6"/>
        <v>25149</v>
      </c>
      <c r="J30" s="7">
        <f t="shared" si="6"/>
        <v>38712</v>
      </c>
      <c r="K30" s="154"/>
    </row>
    <row r="31" spans="1:12" s="138" customFormat="1" ht="15.75" thickTop="1">
      <c r="A31" s="149"/>
      <c r="B31" s="6"/>
      <c r="C31" s="6"/>
      <c r="D31" s="6"/>
      <c r="E31" s="6"/>
      <c r="F31" s="6"/>
      <c r="G31" s="6"/>
      <c r="H31" s="6"/>
      <c r="I31" s="6"/>
      <c r="J31" s="6"/>
    </row>
    <row r="32" spans="1:12" s="138" customFormat="1">
      <c r="A32" s="149"/>
      <c r="B32" s="6"/>
      <c r="C32" s="6"/>
      <c r="D32" s="6"/>
      <c r="E32" s="6"/>
      <c r="F32" s="6"/>
      <c r="G32" s="6"/>
      <c r="H32" s="6"/>
      <c r="I32" s="6"/>
      <c r="J32" s="6"/>
    </row>
    <row r="33" spans="1:10" s="19" customFormat="1">
      <c r="A33" s="22" t="str">
        <f>+ОВД!A54</f>
        <v>Приложенията от страници 5 до 110 са неразделна част от консолидирания финансов отчет.</v>
      </c>
      <c r="B33" s="37"/>
      <c r="C33" s="37"/>
      <c r="D33" s="38"/>
      <c r="E33" s="37"/>
      <c r="I33" s="157"/>
      <c r="J33" s="157"/>
    </row>
    <row r="34" spans="1:10" s="19" customFormat="1">
      <c r="A34" s="22"/>
      <c r="B34" s="37"/>
      <c r="C34" s="37"/>
      <c r="D34" s="38"/>
      <c r="E34" s="37"/>
    </row>
    <row r="35" spans="1:10" s="19" customFormat="1">
      <c r="A35" s="22"/>
      <c r="B35" s="37"/>
      <c r="C35" s="37"/>
      <c r="D35" s="38"/>
      <c r="E35" s="37"/>
    </row>
    <row r="36" spans="1:10" s="19" customFormat="1">
      <c r="A36" s="22"/>
      <c r="B36" s="37"/>
      <c r="C36" s="37"/>
      <c r="D36" s="38"/>
      <c r="E36" s="158"/>
    </row>
    <row r="37" spans="1:10" s="36" customFormat="1">
      <c r="A37" s="22" t="s">
        <v>46</v>
      </c>
      <c r="B37" s="22"/>
      <c r="C37" s="20"/>
      <c r="D37" s="23"/>
      <c r="E37" s="159"/>
      <c r="F37" s="104"/>
    </row>
    <row r="38" spans="1:10" s="36" customFormat="1">
      <c r="A38" s="24" t="s">
        <v>6</v>
      </c>
      <c r="B38" s="24"/>
      <c r="C38" s="23"/>
      <c r="D38" s="23"/>
      <c r="E38" s="20"/>
      <c r="F38" s="24"/>
    </row>
    <row r="39" spans="1:10" s="36" customFormat="1">
      <c r="A39" s="23"/>
      <c r="B39" s="23"/>
      <c r="C39" s="23"/>
      <c r="D39" s="23"/>
      <c r="E39" s="20"/>
      <c r="F39" s="24"/>
    </row>
    <row r="40" spans="1:10" s="36" customFormat="1">
      <c r="A40" s="23"/>
      <c r="B40" s="23"/>
      <c r="C40" s="23"/>
      <c r="D40" s="23"/>
      <c r="E40" s="20"/>
      <c r="F40" s="24"/>
    </row>
    <row r="41" spans="1:10" s="36" customFormat="1">
      <c r="A41" s="22" t="s">
        <v>133</v>
      </c>
      <c r="B41" s="21"/>
      <c r="C41" s="24"/>
      <c r="D41" s="24"/>
      <c r="E41" s="20"/>
      <c r="F41" s="20"/>
    </row>
    <row r="42" spans="1:10" s="36" customFormat="1">
      <c r="A42" s="65" t="s">
        <v>122</v>
      </c>
      <c r="B42" s="165"/>
    </row>
    <row r="43" spans="1:10" s="36" customFormat="1"/>
    <row r="44" spans="1:10" s="36" customFormat="1"/>
  </sheetData>
  <mergeCells count="1">
    <mergeCell ref="C5:J5"/>
  </mergeCells>
  <pageMargins left="0.7" right="0.7" top="0.75" bottom="0.75" header="0.3" footer="0.3"/>
  <pageSetup paperSize="9" scale="63" orientation="landscape" r:id="rId1"/>
  <ignoredErrors>
    <ignoredError sqref="J25 J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ОВД</vt:lpstr>
      <vt:lpstr>ОФС</vt:lpstr>
      <vt:lpstr>ОПП</vt:lpstr>
      <vt:lpstr>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Svetlena Toncheva</dc:creator>
  <cp:lastModifiedBy>Svetlena Toncheva</cp:lastModifiedBy>
  <cp:lastPrinted>2024-08-28T07:20:33Z</cp:lastPrinted>
  <dcterms:created xsi:type="dcterms:W3CDTF">2023-04-06T12:17:58Z</dcterms:created>
  <dcterms:modified xsi:type="dcterms:W3CDTF">2024-08-28T07:20:39Z</dcterms:modified>
</cp:coreProperties>
</file>