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Дорофеев\Current_work\Settings_UNIVERSAL\"/>
    </mc:Choice>
  </mc:AlternateContent>
  <bookViews>
    <workbookView xWindow="0" yWindow="0" windowWidth="28800" windowHeight="12420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2" i="3"/>
  <c r="P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2" i="1"/>
  <c r="B19" i="1"/>
  <c r="C21" i="1"/>
  <c r="B20" i="1"/>
  <c r="B21" i="1" s="1"/>
  <c r="B1" i="1"/>
  <c r="B2" i="1" s="1"/>
  <c r="B3" i="1" s="1"/>
  <c r="F1" i="1"/>
  <c r="G1" i="1" s="1"/>
  <c r="H1" i="1" s="1"/>
  <c r="D1" i="1"/>
  <c r="E1" i="1" s="1"/>
  <c r="I1" i="1" l="1"/>
</calcChain>
</file>

<file path=xl/sharedStrings.xml><?xml version="1.0" encoding="utf-8"?>
<sst xmlns="http://schemas.openxmlformats.org/spreadsheetml/2006/main" count="629" uniqueCount="374">
  <si>
    <t>Т</t>
  </si>
  <si>
    <t>Н</t>
  </si>
  <si>
    <t>Pv</t>
  </si>
  <si>
    <t>Ps</t>
  </si>
  <si>
    <t>d</t>
  </si>
  <si>
    <t xml:space="preserve">      &lt;Variable Name="table_Ps[0]" DataType="REAL" IO="false" Protocol="false" UI="false" Default="false" LogPV="false" IsRetained="false" Alarm="false" UoM="NoUnits" Comment="" Kind="Var" Access="ReadWrite" Decimals="1" Min="" Max="" InitialValue="1.0" StringSize="0" /&gt;
</t>
  </si>
  <si>
    <t>10</t>
  </si>
  <si>
    <t>46</t>
  </si>
  <si>
    <t>73</t>
  </si>
  <si>
    <t>55</t>
  </si>
  <si>
    <t>53</t>
  </si>
  <si>
    <t>31</t>
  </si>
  <si>
    <t>54</t>
  </si>
  <si>
    <t>85</t>
  </si>
  <si>
    <t>90</t>
  </si>
  <si>
    <t>37</t>
  </si>
  <si>
    <t>92</t>
  </si>
  <si>
    <t>24</t>
  </si>
  <si>
    <t>93</t>
  </si>
  <si>
    <t>70</t>
  </si>
  <si>
    <t>67</t>
  </si>
  <si>
    <t>32</t>
  </si>
  <si>
    <t>63</t>
  </si>
  <si>
    <t>79</t>
  </si>
  <si>
    <t>97</t>
  </si>
  <si>
    <t>34</t>
  </si>
  <si>
    <t>38</t>
  </si>
  <si>
    <t>36</t>
  </si>
  <si>
    <t>12</t>
  </si>
  <si>
    <t>21</t>
  </si>
  <si>
    <t>22</t>
  </si>
  <si>
    <t>41</t>
  </si>
  <si>
    <t>30</t>
  </si>
  <si>
    <t>88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</si>
  <si>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</si>
  <si>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</si>
  <si>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</si>
  <si>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</si>
  <si>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</si>
  <si>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</si>
  <si>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</si>
  <si>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</si>
  <si>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</si>
  <si>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23</t>
  </si>
  <si>
    <t>25</t>
  </si>
  <si>
    <t>26</t>
  </si>
  <si>
    <t>27</t>
  </si>
  <si>
    <t>28</t>
  </si>
  <si>
    <t>29</t>
  </si>
  <si>
    <t>33</t>
  </si>
  <si>
    <t>35</t>
  </si>
  <si>
    <t>39</t>
  </si>
  <si>
    <t>40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</si>
  <si>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</si>
  <si>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</si>
  <si>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</si>
  <si>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</si>
  <si>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</si>
  <si>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</si>
  <si>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</si>
  <si>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</si>
  <si>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</si>
  <si>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</si>
  <si>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</si>
  <si>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</si>
  <si>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</si>
  <si>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</si>
  <si>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</si>
  <si>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</si>
  <si>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</si>
  <si>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</si>
  <si>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</si>
  <si>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</si>
  <si>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68</t>
  </si>
  <si>
    <t>69</t>
  </si>
  <si>
    <t>71</t>
  </si>
  <si>
    <t>72</t>
  </si>
  <si>
    <t>74</t>
  </si>
  <si>
    <t>75</t>
  </si>
  <si>
    <t>76</t>
  </si>
  <si>
    <t>77</t>
  </si>
  <si>
    <t>78</t>
  </si>
  <si>
    <t>80</t>
  </si>
  <si>
    <t>81</t>
  </si>
  <si>
    <t>82</t>
  </si>
  <si>
    <t>83</t>
  </si>
  <si>
    <t>84</t>
  </si>
  <si>
    <t>86</t>
  </si>
  <si>
    <t>87</t>
  </si>
  <si>
    <t>89</t>
  </si>
  <si>
    <t>91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</si>
  <si>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</si>
  <si>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</si>
  <si>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</si>
  <si>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</si>
  <si>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</si>
  <si>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</si>
  <si>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</si>
  <si>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</si>
  <si>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</si>
  <si>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</si>
  <si>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</si>
  <si>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</si>
  <si>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</si>
  <si>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</si>
  <si>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</si>
  <si>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</si>
  <si>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</si>
  <si>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</si>
  <si>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</si>
  <si>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</si>
  <si>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</si>
  <si>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</si>
  <si>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</si>
  <si>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</si>
  <si>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</si>
  <si>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</si>
  <si>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</si>
  <si>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</si>
  <si>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</si>
  <si>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</si>
  <si>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</si>
  <si>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</si>
  <si>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</si>
  <si>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</si>
  <si>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</si>
  <si>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</si>
  <si>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604.867900741464</t>
  </si>
  <si>
    <t>620.111006704517</t>
  </si>
  <si>
    <t>624.552710816836</t>
  </si>
  <si>
    <t>629.022946182426</t>
  </si>
  <si>
    <t>633.521873803192</t>
  </si>
  <si>
    <t>638.049655454512</t>
  </si>
  <si>
    <t>642.606453688214</t>
  </si>
  <si>
    <t>647.192431835587</t>
  </si>
  <si>
    <t>651.807754010411</t>
  </si>
  <si>
    <t>656.452585111951</t>
  </si>
  <si>
    <t>661.127090828011</t>
  </si>
  <si>
    <t>665.831437637951</t>
  </si>
  <si>
    <t>670.565792815751</t>
  </si>
  <si>
    <t>675.330324433064</t>
  </si>
  <si>
    <t>680.125201362268</t>
  </si>
  <si>
    <t>684.950593279555</t>
  </si>
  <si>
    <t>689.806670667993</t>
  </si>
  <si>
    <t>694.693604820629</t>
  </si>
  <si>
    <t>699.611567843578</t>
  </si>
  <si>
    <t>704.560732659139</t>
  </si>
  <si>
    <t>709.541273008899</t>
  </si>
  <si>
    <t>714.553363456857</t>
  </si>
  <si>
    <t>719.597179392558</t>
  </si>
  <si>
    <t>724.67289703424</t>
  </si>
  <si>
    <t>729.780693431964</t>
  </si>
  <si>
    <t>734.920746470791</t>
  </si>
  <si>
    <t>740.09323487393</t>
  </si>
  <si>
    <t>745.298338205924</t>
  </si>
  <si>
    <t>750.53623687583</t>
  </si>
  <si>
    <t>755.8071121404</t>
  </si>
  <si>
    <t>761.111146107303</t>
  </si>
  <si>
    <t>766.448521738304</t>
  </si>
  <si>
    <t>771.819422852499</t>
  </si>
  <si>
    <t>777.224034129551</t>
  </si>
  <si>
    <t>782.662541112886</t>
  </si>
  <si>
    <t>788.135130212986</t>
  </si>
  <si>
    <t>793.64198871059</t>
  </si>
  <si>
    <t>799.183304759991</t>
  </si>
  <si>
    <t>804.75926739229</t>
  </si>
  <si>
    <t>810.37006651867</t>
  </si>
  <si>
    <t>816.015892933692</t>
  </si>
  <si>
    <t>821.69693831858</t>
  </si>
  <si>
    <t>827.413395244525</t>
  </si>
  <si>
    <t>833.165457176008</t>
  </si>
  <si>
    <t>838.953318474104</t>
  </si>
  <si>
    <t>844.777174399831</t>
  </si>
  <si>
    <t>850.637221117468</t>
  </si>
  <si>
    <t>856.53365569791</t>
  </si>
  <si>
    <t>862.466676122036</t>
  </si>
  <si>
    <t>868.436481284046</t>
  </si>
  <si>
    <t>874.443270994863</t>
  </si>
  <si>
    <t>880.4872459855</t>
  </si>
  <si>
    <t>886.568607910447</t>
  </si>
  <si>
    <t>892.687559351079</t>
  </si>
  <si>
    <t>898.844303819066</t>
  </si>
  <si>
    <t>905.039045759784</t>
  </si>
  <si>
    <t>911.271990555739</t>
  </si>
  <si>
    <t>917.543344530005</t>
  </si>
  <si>
    <t>923.853314949678</t>
  </si>
  <si>
    <t>930.202110029307</t>
  </si>
  <si>
    <t>936.589938934377</t>
  </si>
  <si>
    <t>943.017011784763</t>
  </si>
  <si>
    <t>949.483539658214</t>
  </si>
  <si>
    <t>955.989734593856</t>
  </si>
  <si>
    <t>962.535809595653</t>
  </si>
  <si>
    <t>969.121978635964</t>
  </si>
  <si>
    <t>975.748456659009</t>
  </si>
  <si>
    <t>982.41545958441</t>
  </si>
  <si>
    <t>989.123204310746</t>
  </si>
  <si>
    <t>995.871908719057</t>
  </si>
  <si>
    <t>1002.66179167643</t>
  </si>
  <si>
    <t>1009.49307303952</t>
  </si>
  <si>
    <t>1016.36597365815</t>
  </si>
  <si>
    <t>1023.2807153789</t>
  </si>
  <si>
    <t>1030.23752104863</t>
  </si>
  <si>
    <t>1037.23661451816</t>
  </si>
  <si>
    <t>1044.27822064579</t>
  </si>
  <si>
    <t>1051.36256530098</t>
  </si>
  <si>
    <t>1058.48987536797</t>
  </si>
  <si>
    <t>1065.66037874933</t>
  </si>
  <si>
    <t>1072.87430436972</t>
  </si>
  <si>
    <t>1080.13188217944</t>
  </si>
  <si>
    <t>1087.43334315815</t>
  </si>
  <si>
    <t>1094.7789193185</t>
  </si>
  <si>
    <t>1102.16884370985</t>
  </si>
  <si>
    <t>1109.6033504219</t>
  </si>
  <si>
    <t>1117.08267458843</t>
  </si>
  <si>
    <t>1124.60705239098</t>
  </si>
  <si>
    <t>1132.17672106258</t>
  </si>
  <si>
    <t>1139.79191889147</t>
  </si>
  <si>
    <t>1147.45288522481</t>
  </si>
  <si>
    <t>1155.15986047245</t>
  </si>
  <si>
    <t>1162.91308611064</t>
  </si>
  <si>
    <t>1170.71280468587</t>
  </si>
  <si>
    <t>1178.55925981852</t>
  </si>
  <si>
    <t>1186.45269620675</t>
  </si>
  <si>
    <t>1194.39335963021</t>
  </si>
  <si>
    <t>1202.38149695387</t>
  </si>
  <si>
    <t>1210.41735613182</t>
  </si>
  <si>
    <t>1218.50118621109</t>
  </si>
  <si>
    <t>1226.63323733545</t>
  </si>
  <si>
    <t>1234.81376074928</t>
  </si>
  <si>
    <t>1243.04300880134</t>
  </si>
  <si>
    <t>1251.32123494875</t>
  </si>
  <si>
    <t>1259.64869376071</t>
  </si>
  <si>
    <t>1268.02564092244</t>
  </si>
  <si>
    <t>1276.45233323907</t>
  </si>
  <si>
    <t>1284.92902863948</t>
  </si>
  <si>
    <t>1293.45598618026</t>
  </si>
  <si>
    <t>1302.03346604956</t>
  </si>
  <si>
    <t>1310.66172957101</t>
  </si>
  <si>
    <t>1319.3410392077</t>
  </si>
  <si>
    <t>1328.07165856604</t>
  </si>
  <si>
    <t>1336.85385239979</t>
  </si>
  <si>
    <t>1345.6878866139</t>
  </si>
  <si>
    <t>1354.57402826859</t>
  </si>
  <si>
    <t>1363.51254558324</t>
  </si>
  <si>
    <t>1372.5037079404</t>
  </si>
  <si>
    <t>1381.5477858898</t>
  </si>
  <si>
    <t>1390.6450511523</t>
  </si>
  <si>
    <t>1399.79577662396</t>
  </si>
  <si>
    <t xml:space="preserve">      &lt;Variable Name="table_Ps[0]" DataType="REAL" IO="false" Protocol="false" UI="false" Default="false" LogPV="false" IsRetained="false" Alarm="false" UoM="NoUnits" Comment="" Kind="Var" Access="ReadWrite" Decimals="1" Min="" Max="" InitialValue="604.867900741464" StringSize="0" /&gt;
</t>
  </si>
  <si>
    <t xml:space="preserve">      &lt;Variable Name="table_Ps[1]" DataType="REAL" IO="false" Protocol="false" UI="false" Default="false" LogPV="false" IsRetained="false" Alarm="false" UoM="NoUnits" Comment="" Kind="Var" Access="ReadWrite" Decimals="1" Min="" Max="" InitialValue="620.111006704517" StringSize="0" /&gt;
</t>
  </si>
  <si>
    <t xml:space="preserve">      &lt;Variable Name="table_Ps[2]" DataType="REAL" IO="false" Protocol="false" UI="false" Default="false" LogPV="false" IsRetained="false" Alarm="false" UoM="NoUnits" Comment="" Kind="Var" Access="ReadWrite" Decimals="1" Min="" Max="" InitialValue="624.552710816836" StringSize="0" /&gt;
</t>
  </si>
  <si>
    <t xml:space="preserve">      &lt;Variable Name="table_Ps[3]" DataType="REAL" IO="false" Protocol="false" UI="false" Default="false" LogPV="false" IsRetained="false" Alarm="false" UoM="NoUnits" Comment="" Kind="Var" Access="ReadWrite" Decimals="1" Min="" Max="" InitialValue="629.022946182426" StringSize="0" /&gt;
</t>
  </si>
  <si>
    <t xml:space="preserve">      &lt;Variable Name="table_Ps[4]" DataType="REAL" IO="false" Protocol="false" UI="false" Default="false" LogPV="false" IsRetained="false" Alarm="false" UoM="NoUnits" Comment="" Kind="Var" Access="ReadWrite" Decimals="1" Min="" Max="" InitialValue="633.521873803192" StringSize="0" /&gt;
</t>
  </si>
  <si>
    <t xml:space="preserve">      &lt;Variable Name="table_Ps[5]" DataType="REAL" IO="false" Protocol="false" UI="false" Default="false" LogPV="false" IsRetained="false" Alarm="false" UoM="NoUnits" Comment="" Kind="Var" Access="ReadWrite" Decimals="1" Min="" Max="" InitialValue="638.049655454512" StringSize="0" /&gt;
</t>
  </si>
  <si>
    <t xml:space="preserve">      &lt;Variable Name="table_Ps[6]" DataType="REAL" IO="false" Protocol="false" UI="false" Default="false" LogPV="false" IsRetained="false" Alarm="false" UoM="NoUnits" Comment="" Kind="Var" Access="ReadWrite" Decimals="1" Min="" Max="" InitialValue="642.606453688214" StringSize="0" /&gt;
</t>
  </si>
  <si>
    <t xml:space="preserve">      &lt;Variable Name="table_Ps[7]" DataType="REAL" IO="false" Protocol="false" UI="false" Default="false" LogPV="false" IsRetained="false" Alarm="false" UoM="NoUnits" Comment="" Kind="Var" Access="ReadWrite" Decimals="1" Min="" Max="" InitialValue="647.192431835587" StringSize="0" /&gt;
</t>
  </si>
  <si>
    <t xml:space="preserve">      &lt;Variable Name="table_Ps[8]" DataType="REAL" IO="false" Protocol="false" UI="false" Default="false" LogPV="false" IsRetained="false" Alarm="false" UoM="NoUnits" Comment="" Kind="Var" Access="ReadWrite" Decimals="1" Min="" Max="" InitialValue="651.807754010411" StringSize="0" /&gt;
</t>
  </si>
  <si>
    <t xml:space="preserve">      &lt;Variable Name="table_Ps[9]" DataType="REAL" IO="false" Protocol="false" UI="false" Default="false" LogPV="false" IsRetained="false" Alarm="false" UoM="NoUnits" Comment="" Kind="Var" Access="ReadWrite" Decimals="1" Min="" Max="" InitialValue="656.452585111951" StringSize="0" /&gt;
</t>
  </si>
  <si>
    <t xml:space="preserve">      &lt;Variable Name="table_Ps[10]" DataType="REAL" IO="false" Protocol="false" UI="false" Default="false" LogPV="false" IsRetained="false" Alarm="false" UoM="NoUnits" Comment="" Kind="Var" Access="ReadWrite" Decimals="1" Min="" Max="" InitialValue="661.127090828011" StringSize="0" /&gt;
</t>
  </si>
  <si>
    <t xml:space="preserve">      &lt;Variable Name="table_Ps[11]" DataType="REAL" IO="false" Protocol="false" UI="false" Default="false" LogPV="false" IsRetained="false" Alarm="false" UoM="NoUnits" Comment="" Kind="Var" Access="ReadWrite" Decimals="1" Min="" Max="" InitialValue="665.831437637951" StringSize="0" /&gt;
</t>
  </si>
  <si>
    <t xml:space="preserve">      &lt;Variable Name="table_Ps[12]" DataType="REAL" IO="false" Protocol="false" UI="false" Default="false" LogPV="false" IsRetained="false" Alarm="false" UoM="NoUnits" Comment="" Kind="Var" Access="ReadWrite" Decimals="1" Min="" Max="" InitialValue="670.565792815751" StringSize="0" /&gt;
</t>
  </si>
  <si>
    <t xml:space="preserve">      &lt;Variable Name="table_Ps[13]" DataType="REAL" IO="false" Protocol="false" UI="false" Default="false" LogPV="false" IsRetained="false" Alarm="false" UoM="NoUnits" Comment="" Kind="Var" Access="ReadWrite" Decimals="1" Min="" Max="" InitialValue="675.330324433064" StringSize="0" /&gt;
</t>
  </si>
  <si>
    <t xml:space="preserve">      &lt;Variable Name="table_Ps[14]" DataType="REAL" IO="false" Protocol="false" UI="false" Default="false" LogPV="false" IsRetained="false" Alarm="false" UoM="NoUnits" Comment="" Kind="Var" Access="ReadWrite" Decimals="1" Min="" Max="" InitialValue="680.125201362268" StringSize="0" /&gt;
</t>
  </si>
  <si>
    <t xml:space="preserve">      &lt;Variable Name="table_Ps[15]" DataType="REAL" IO="false" Protocol="false" UI="false" Default="false" LogPV="false" IsRetained="false" Alarm="false" UoM="NoUnits" Comment="" Kind="Var" Access="ReadWrite" Decimals="1" Min="" Max="" InitialValue="684.950593279555" StringSize="0" /&gt;
</t>
  </si>
  <si>
    <t xml:space="preserve">      &lt;Variable Name="table_Ps[16]" DataType="REAL" IO="false" Protocol="false" UI="false" Default="false" LogPV="false" IsRetained="false" Alarm="false" UoM="NoUnits" Comment="" Kind="Var" Access="ReadWrite" Decimals="1" Min="" Max="" InitialValue="689.806670667993" StringSize="0" /&gt;
</t>
  </si>
  <si>
    <t xml:space="preserve">      &lt;Variable Name="table_Ps[17]" DataType="REAL" IO="false" Protocol="false" UI="false" Default="false" LogPV="false" IsRetained="false" Alarm="false" UoM="NoUnits" Comment="" Kind="Var" Access="ReadWrite" Decimals="1" Min="" Max="" InitialValue="694.693604820629" StringSize="0" /&gt;
</t>
  </si>
  <si>
    <t xml:space="preserve">      &lt;Variable Name="table_Ps[18]" DataType="REAL" IO="false" Protocol="false" UI="false" Default="false" LogPV="false" IsRetained="false" Alarm="false" UoM="NoUnits" Comment="" Kind="Var" Access="ReadWrite" Decimals="1" Min="" Max="" InitialValue="699.611567843578" StringSize="0" /&gt;
</t>
  </si>
  <si>
    <t xml:space="preserve">      &lt;Variable Name="table_Ps[19]" DataType="REAL" IO="false" Protocol="false" UI="false" Default="false" LogPV="false" IsRetained="false" Alarm="false" UoM="NoUnits" Comment="" Kind="Var" Access="ReadWrite" Decimals="1" Min="" Max="" InitialValue="704.560732659139" StringSize="0" /&gt;
</t>
  </si>
  <si>
    <t xml:space="preserve">      &lt;Variable Name="table_Ps[20]" DataType="REAL" IO="false" Protocol="false" UI="false" Default="false" LogPV="false" IsRetained="false" Alarm="false" UoM="NoUnits" Comment="" Kind="Var" Access="ReadWrite" Decimals="1" Min="" Max="" InitialValue="709.541273008899" StringSize="0" /&gt;
</t>
  </si>
  <si>
    <t xml:space="preserve">      &lt;Variable Name="table_Ps[21]" DataType="REAL" IO="false" Protocol="false" UI="false" Default="false" LogPV="false" IsRetained="false" Alarm="false" UoM="NoUnits" Comment="" Kind="Var" Access="ReadWrite" Decimals="1" Min="" Max="" InitialValue="714.553363456857" StringSize="0" /&gt;
</t>
  </si>
  <si>
    <t xml:space="preserve">      &lt;Variable Name="table_Ps[22]" DataType="REAL" IO="false" Protocol="false" UI="false" Default="false" LogPV="false" IsRetained="false" Alarm="false" UoM="NoUnits" Comment="" Kind="Var" Access="ReadWrite" Decimals="1" Min="" Max="" InitialValue="719.597179392558" StringSize="0" /&gt;
</t>
  </si>
  <si>
    <t xml:space="preserve">      &lt;Variable Name="table_Ps[23]" DataType="REAL" IO="false" Protocol="false" UI="false" Default="false" LogPV="false" IsRetained="false" Alarm="false" UoM="NoUnits" Comment="" Kind="Var" Access="ReadWrite" Decimals="1" Min="" Max="" InitialValue="724.67289703424" StringSize="0" /&gt;
</t>
  </si>
  <si>
    <t xml:space="preserve">      &lt;Variable Name="table_Ps[24]" DataType="REAL" IO="false" Protocol="false" UI="false" Default="false" LogPV="false" IsRetained="false" Alarm="false" UoM="NoUnits" Comment="" Kind="Var" Access="ReadWrite" Decimals="1" Min="" Max="" InitialValue="729.780693431964" StringSize="0" /&gt;
</t>
  </si>
  <si>
    <t xml:space="preserve">      &lt;Variable Name="table_Ps[25]" DataType="REAL" IO="false" Protocol="false" UI="false" Default="false" LogPV="false" IsRetained="false" Alarm="false" UoM="NoUnits" Comment="" Kind="Var" Access="ReadWrite" Decimals="1" Min="" Max="" InitialValue="734.920746470791" StringSize="0" /&gt;
</t>
  </si>
  <si>
    <t xml:space="preserve">      &lt;Variable Name="table_Ps[26]" DataType="REAL" IO="false" Protocol="false" UI="false" Default="false" LogPV="false" IsRetained="false" Alarm="false" UoM="NoUnits" Comment="" Kind="Var" Access="ReadWrite" Decimals="1" Min="" Max="" InitialValue="740.09323487393" StringSize="0" /&gt;
</t>
  </si>
  <si>
    <t xml:space="preserve">      &lt;Variable Name="table_Ps[27]" DataType="REAL" IO="false" Protocol="false" UI="false" Default="false" LogPV="false" IsRetained="false" Alarm="false" UoM="NoUnits" Comment="" Kind="Var" Access="ReadWrite" Decimals="1" Min="" Max="" InitialValue="745.298338205924" StringSize="0" /&gt;
</t>
  </si>
  <si>
    <t xml:space="preserve">      &lt;Variable Name="table_Ps[28]" DataType="REAL" IO="false" Protocol="false" UI="false" Default="false" LogPV="false" IsRetained="false" Alarm="false" UoM="NoUnits" Comment="" Kind="Var" Access="ReadWrite" Decimals="1" Min="" Max="" InitialValue="750.53623687583" StringSize="0" /&gt;
</t>
  </si>
  <si>
    <t xml:space="preserve">      &lt;Variable Name="table_Ps[29]" DataType="REAL" IO="false" Protocol="false" UI="false" Default="false" LogPV="false" IsRetained="false" Alarm="false" UoM="NoUnits" Comment="" Kind="Var" Access="ReadWrite" Decimals="1" Min="" Max="" InitialValue="755.8071121404" StringSize="0" /&gt;
</t>
  </si>
  <si>
    <t xml:space="preserve">      &lt;Variable Name="table_Ps[30]" DataType="REAL" IO="false" Protocol="false" UI="false" Default="false" LogPV="false" IsRetained="false" Alarm="false" UoM="NoUnits" Comment="" Kind="Var" Access="ReadWrite" Decimals="1" Min="" Max="" InitialValue="761.111146107303" StringSize="0" /&gt;
</t>
  </si>
  <si>
    <t xml:space="preserve">      &lt;Variable Name="table_Ps[31]" DataType="REAL" IO="false" Protocol="false" UI="false" Default="false" LogPV="false" IsRetained="false" Alarm="false" UoM="NoUnits" Comment="" Kind="Var" Access="ReadWrite" Decimals="1" Min="" Max="" InitialValue="766.448521738304" StringSize="0" /&gt;
</t>
  </si>
  <si>
    <t xml:space="preserve">      &lt;Variable Name="table_Ps[32]" DataType="REAL" IO="false" Protocol="false" UI="false" Default="false" LogPV="false" IsRetained="false" Alarm="false" UoM="NoUnits" Comment="" Kind="Var" Access="ReadWrite" Decimals="1" Min="" Max="" InitialValue="771.819422852499" StringSize="0" /&gt;
</t>
  </si>
  <si>
    <t xml:space="preserve">      &lt;Variable Name="table_Ps[33]" DataType="REAL" IO="false" Protocol="false" UI="false" Default="false" LogPV="false" IsRetained="false" Alarm="false" UoM="NoUnits" Comment="" Kind="Var" Access="ReadWrite" Decimals="1" Min="" Max="" InitialValue="777.224034129551" StringSize="0" /&gt;
</t>
  </si>
  <si>
    <t xml:space="preserve">      &lt;Variable Name="table_Ps[34]" DataType="REAL" IO="false" Protocol="false" UI="false" Default="false" LogPV="false" IsRetained="false" Alarm="false" UoM="NoUnits" Comment="" Kind="Var" Access="ReadWrite" Decimals="1" Min="" Max="" InitialValue="782.662541112886" StringSize="0" /&gt;
</t>
  </si>
  <si>
    <t xml:space="preserve">      &lt;Variable Name="table_Ps[35]" DataType="REAL" IO="false" Protocol="false" UI="false" Default="false" LogPV="false" IsRetained="false" Alarm="false" UoM="NoUnits" Comment="" Kind="Var" Access="ReadWrite" Decimals="1" Min="" Max="" InitialValue="788.135130212986" StringSize="0" /&gt;
</t>
  </si>
  <si>
    <t xml:space="preserve">      &lt;Variable Name="table_Ps[36]" DataType="REAL" IO="false" Protocol="false" UI="false" Default="false" LogPV="false" IsRetained="false" Alarm="false" UoM="NoUnits" Comment="" Kind="Var" Access="ReadWrite" Decimals="1" Min="" Max="" InitialValue="793.64198871059" StringSize="0" /&gt;
</t>
  </si>
  <si>
    <t xml:space="preserve">      &lt;Variable Name="table_Ps[37]" DataType="REAL" IO="false" Protocol="false" UI="false" Default="false" LogPV="false" IsRetained="false" Alarm="false" UoM="NoUnits" Comment="" Kind="Var" Access="ReadWrite" Decimals="1" Min="" Max="" InitialValue="799.183304759991" StringSize="0" /&gt;
</t>
  </si>
  <si>
    <t xml:space="preserve">      &lt;Variable Name="table_Ps[38]" DataType="REAL" IO="false" Protocol="false" UI="false" Default="false" LogPV="false" IsRetained="false" Alarm="false" UoM="NoUnits" Comment="" Kind="Var" Access="ReadWrite" Decimals="1" Min="" Max="" InitialValue="804.75926739229" StringSize="0" /&gt;
</t>
  </si>
  <si>
    <t xml:space="preserve">      &lt;Variable Name="table_Ps[39]" DataType="REAL" IO="false" Protocol="false" UI="false" Default="false" LogPV="false" IsRetained="false" Alarm="false" UoM="NoUnits" Comment="" Kind="Var" Access="ReadWrite" Decimals="1" Min="" Max="" InitialValue="810.37006651867" StringSize="0" /&gt;
</t>
  </si>
  <si>
    <t xml:space="preserve">      &lt;Variable Name="table_Ps[40]" DataType="REAL" IO="false" Protocol="false" UI="false" Default="false" LogPV="false" IsRetained="false" Alarm="false" UoM="NoUnits" Comment="" Kind="Var" Access="ReadWrite" Decimals="1" Min="" Max="" InitialValue="816.015892933692" StringSize="0" /&gt;
</t>
  </si>
  <si>
    <t xml:space="preserve">      &lt;Variable Name="table_Ps[41]" DataType="REAL" IO="false" Protocol="false" UI="false" Default="false" LogPV="false" IsRetained="false" Alarm="false" UoM="NoUnits" Comment="" Kind="Var" Access="ReadWrite" Decimals="1" Min="" Max="" InitialValue="821.69693831858" StringSize="0" /&gt;
</t>
  </si>
  <si>
    <t xml:space="preserve">      &lt;Variable Name="table_Ps[42]" DataType="REAL" IO="false" Protocol="false" UI="false" Default="false" LogPV="false" IsRetained="false" Alarm="false" UoM="NoUnits" Comment="" Kind="Var" Access="ReadWrite" Decimals="1" Min="" Max="" InitialValue="827.413395244525" StringSize="0" /&gt;
</t>
  </si>
  <si>
    <t xml:space="preserve">      &lt;Variable Name="table_Ps[43]" DataType="REAL" IO="false" Protocol="false" UI="false" Default="false" LogPV="false" IsRetained="false" Alarm="false" UoM="NoUnits" Comment="" Kind="Var" Access="ReadWrite" Decimals="1" Min="" Max="" InitialValue="833.165457176008" StringSize="0" /&gt;
</t>
  </si>
  <si>
    <t xml:space="preserve">      &lt;Variable Name="table_Ps[44]" DataType="REAL" IO="false" Protocol="false" UI="false" Default="false" LogPV="false" IsRetained="false" Alarm="false" UoM="NoUnits" Comment="" Kind="Var" Access="ReadWrite" Decimals="1" Min="" Max="" InitialValue="838.953318474104" StringSize="0" /&gt;
</t>
  </si>
  <si>
    <t xml:space="preserve">      &lt;Variable Name="table_Ps[45]" DataType="REAL" IO="false" Protocol="false" UI="false" Default="false" LogPV="false" IsRetained="false" Alarm="false" UoM="NoUnits" Comment="" Kind="Var" Access="ReadWrite" Decimals="1" Min="" Max="" InitialValue="844.777174399831" StringSize="0" /&gt;
</t>
  </si>
  <si>
    <t xml:space="preserve">      &lt;Variable Name="table_Ps[46]" DataType="REAL" IO="false" Protocol="false" UI="false" Default="false" LogPV="false" IsRetained="false" Alarm="false" UoM="NoUnits" Comment="" Kind="Var" Access="ReadWrite" Decimals="1" Min="" Max="" InitialValue="850.637221117468" StringSize="0" /&gt;
</t>
  </si>
  <si>
    <t xml:space="preserve">      &lt;Variable Name="table_Ps[47]" DataType="REAL" IO="false" Protocol="false" UI="false" Default="false" LogPV="false" IsRetained="false" Alarm="false" UoM="NoUnits" Comment="" Kind="Var" Access="ReadWrite" Decimals="1" Min="" Max="" InitialValue="856.53365569791" StringSize="0" /&gt;
</t>
  </si>
  <si>
    <t xml:space="preserve">      &lt;Variable Name="table_Ps[48]" DataType="REAL" IO="false" Protocol="false" UI="false" Default="false" LogPV="false" IsRetained="false" Alarm="false" UoM="NoUnits" Comment="" Kind="Var" Access="ReadWrite" Decimals="1" Min="" Max="" InitialValue="862.466676122036" StringSize="0" /&gt;
</t>
  </si>
  <si>
    <t xml:space="preserve">      &lt;Variable Name="table_Ps[49]" DataType="REAL" IO="false" Protocol="false" UI="false" Default="false" LogPV="false" IsRetained="false" Alarm="false" UoM="NoUnits" Comment="" Kind="Var" Access="ReadWrite" Decimals="1" Min="" Max="" InitialValue="868.436481284046" StringSize="0" /&gt;
</t>
  </si>
  <si>
    <t xml:space="preserve">      &lt;Variable Name="table_Ps[50]" DataType="REAL" IO="false" Protocol="false" UI="false" Default="false" LogPV="false" IsRetained="false" Alarm="false" UoM="NoUnits" Comment="" Kind="Var" Access="ReadWrite" Decimals="1" Min="" Max="" InitialValue="874.443270994863" StringSize="0" /&gt;
</t>
  </si>
  <si>
    <t xml:space="preserve">      &lt;Variable Name="table_Ps[51]" DataType="REAL" IO="false" Protocol="false" UI="false" Default="false" LogPV="false" IsRetained="false" Alarm="false" UoM="NoUnits" Comment="" Kind="Var" Access="ReadWrite" Decimals="1" Min="" Max="" InitialValue="880.4872459855" StringSize="0" /&gt;
</t>
  </si>
  <si>
    <t xml:space="preserve">      &lt;Variable Name="table_Ps[52]" DataType="REAL" IO="false" Protocol="false" UI="false" Default="false" LogPV="false" IsRetained="false" Alarm="false" UoM="NoUnits" Comment="" Kind="Var" Access="ReadWrite" Decimals="1" Min="" Max="" InitialValue="886.568607910447" StringSize="0" /&gt;
</t>
  </si>
  <si>
    <t xml:space="preserve">      &lt;Variable Name="table_Ps[53]" DataType="REAL" IO="false" Protocol="false" UI="false" Default="false" LogPV="false" IsRetained="false" Alarm="false" UoM="NoUnits" Comment="" Kind="Var" Access="ReadWrite" Decimals="1" Min="" Max="" InitialValue="892.687559351079" StringSize="0" /&gt;
</t>
  </si>
  <si>
    <t xml:space="preserve">      &lt;Variable Name="table_Ps[54]" DataType="REAL" IO="false" Protocol="false" UI="false" Default="false" LogPV="false" IsRetained="false" Alarm="false" UoM="NoUnits" Comment="" Kind="Var" Access="ReadWrite" Decimals="1" Min="" Max="" InitialValue="898.844303819066" StringSize="0" /&gt;
</t>
  </si>
  <si>
    <t xml:space="preserve">      &lt;Variable Name="table_Ps[55]" DataType="REAL" IO="false" Protocol="false" UI="false" Default="false" LogPV="false" IsRetained="false" Alarm="false" UoM="NoUnits" Comment="" Kind="Var" Access="ReadWrite" Decimals="1" Min="" Max="" InitialValue="905.039045759784" StringSize="0" /&gt;
</t>
  </si>
  <si>
    <t xml:space="preserve">      &lt;Variable Name="table_Ps[56]" DataType="REAL" IO="false" Protocol="false" UI="false" Default="false" LogPV="false" IsRetained="false" Alarm="false" UoM="NoUnits" Comment="" Kind="Var" Access="ReadWrite" Decimals="1" Min="" Max="" InitialValue="911.271990555739" StringSize="0" /&gt;
</t>
  </si>
  <si>
    <t xml:space="preserve">      &lt;Variable Name="table_Ps[57]" DataType="REAL" IO="false" Protocol="false" UI="false" Default="false" LogPV="false" IsRetained="false" Alarm="false" UoM="NoUnits" Comment="" Kind="Var" Access="ReadWrite" Decimals="1" Min="" Max="" InitialValue="917.543344530005" StringSize="0" /&gt;
</t>
  </si>
  <si>
    <t xml:space="preserve">      &lt;Variable Name="table_Ps[58]" DataType="REAL" IO="false" Protocol="false" UI="false" Default="false" LogPV="false" IsRetained="false" Alarm="false" UoM="NoUnits" Comment="" Kind="Var" Access="ReadWrite" Decimals="1" Min="" Max="" InitialValue="923.853314949678" StringSize="0" /&gt;
</t>
  </si>
  <si>
    <t xml:space="preserve">      &lt;Variable Name="table_Ps[59]" DataType="REAL" IO="false" Protocol="false" UI="false" Default="false" LogPV="false" IsRetained="false" Alarm="false" UoM="NoUnits" Comment="" Kind="Var" Access="ReadWrite" Decimals="1" Min="" Max="" InitialValue="930.202110029307" StringSize="0" /&gt;
</t>
  </si>
  <si>
    <t xml:space="preserve">      &lt;Variable Name="table_Ps[60]" DataType="REAL" IO="false" Protocol="false" UI="false" Default="false" LogPV="false" IsRetained="false" Alarm="false" UoM="NoUnits" Comment="" Kind="Var" Access="ReadWrite" Decimals="1" Min="" Max="" InitialValue="936.589938934377" StringSize="0" /&gt;
</t>
  </si>
  <si>
    <t xml:space="preserve">      &lt;Variable Name="table_Ps[61]" DataType="REAL" IO="false" Protocol="false" UI="false" Default="false" LogPV="false" IsRetained="false" Alarm="false" UoM="NoUnits" Comment="" Kind="Var" Access="ReadWrite" Decimals="1" Min="" Max="" InitialValue="943.017011784763" StringSize="0" /&gt;
</t>
  </si>
  <si>
    <t xml:space="preserve">      &lt;Variable Name="table_Ps[62]" DataType="REAL" IO="false" Protocol="false" UI="false" Default="false" LogPV="false" IsRetained="false" Alarm="false" UoM="NoUnits" Comment="" Kind="Var" Access="ReadWrite" Decimals="1" Min="" Max="" InitialValue="949.483539658214" StringSize="0" /&gt;
</t>
  </si>
  <si>
    <t xml:space="preserve">      &lt;Variable Name="table_Ps[63]" DataType="REAL" IO="false" Protocol="false" UI="false" Default="false" LogPV="false" IsRetained="false" Alarm="false" UoM="NoUnits" Comment="" Kind="Var" Access="ReadWrite" Decimals="1" Min="" Max="" InitialValue="955.989734593856" StringSize="0" /&gt;
</t>
  </si>
  <si>
    <t xml:space="preserve">      &lt;Variable Name="table_Ps[64]" DataType="REAL" IO="false" Protocol="false" UI="false" Default="false" LogPV="false" IsRetained="false" Alarm="false" UoM="NoUnits" Comment="" Kind="Var" Access="ReadWrite" Decimals="1" Min="" Max="" InitialValue="962.535809595653" StringSize="0" /&gt;
</t>
  </si>
  <si>
    <t xml:space="preserve">      &lt;Variable Name="table_Ps[65]" DataType="REAL" IO="false" Protocol="false" UI="false" Default="false" LogPV="false" IsRetained="false" Alarm="false" UoM="NoUnits" Comment="" Kind="Var" Access="ReadWrite" Decimals="1" Min="" Max="" InitialValue="969.121978635964" StringSize="0" /&gt;
</t>
  </si>
  <si>
    <t xml:space="preserve">      &lt;Variable Name="table_Ps[66]" DataType="REAL" IO="false" Protocol="false" UI="false" Default="false" LogPV="false" IsRetained="false" Alarm="false" UoM="NoUnits" Comment="" Kind="Var" Access="ReadWrite" Decimals="1" Min="" Max="" InitialValue="975.748456659009" StringSize="0" /&gt;
</t>
  </si>
  <si>
    <t xml:space="preserve">      &lt;Variable Name="table_Ps[67]" DataType="REAL" IO="false" Protocol="false" UI="false" Default="false" LogPV="false" IsRetained="false" Alarm="false" UoM="NoUnits" Comment="" Kind="Var" Access="ReadWrite" Decimals="1" Min="" Max="" InitialValue="982.41545958441" StringSize="0" /&gt;
</t>
  </si>
  <si>
    <t xml:space="preserve">      &lt;Variable Name="table_Ps[68]" DataType="REAL" IO="false" Protocol="false" UI="false" Default="false" LogPV="false" IsRetained="false" Alarm="false" UoM="NoUnits" Comment="" Kind="Var" Access="ReadWrite" Decimals="1" Min="" Max="" InitialValue="989.123204310746" StringSize="0" /&gt;
</t>
  </si>
  <si>
    <t xml:space="preserve">      &lt;Variable Name="table_Ps[69]" DataType="REAL" IO="false" Protocol="false" UI="false" Default="false" LogPV="false" IsRetained="false" Alarm="false" UoM="NoUnits" Comment="" Kind="Var" Access="ReadWrite" Decimals="1" Min="" Max="" InitialValue="995.871908719057" StringSize="0" /&gt;
</t>
  </si>
  <si>
    <t xml:space="preserve">      &lt;Variable Name="table_Ps[70]" DataType="REAL" IO="false" Protocol="false" UI="false" Default="false" LogPV="false" IsRetained="false" Alarm="false" UoM="NoUnits" Comment="" Kind="Var" Access="ReadWrite" Decimals="1" Min="" Max="" InitialValue="1002.66179167643" StringSize="0" /&gt;
</t>
  </si>
  <si>
    <t xml:space="preserve">      &lt;Variable Name="table_Ps[71]" DataType="REAL" IO="false" Protocol="false" UI="false" Default="false" LogPV="false" IsRetained="false" Alarm="false" UoM="NoUnits" Comment="" Kind="Var" Access="ReadWrite" Decimals="1" Min="" Max="" InitialValue="1009.49307303952" StringSize="0" /&gt;
</t>
  </si>
  <si>
    <t xml:space="preserve">      &lt;Variable Name="table_Ps[72]" DataType="REAL" IO="false" Protocol="false" UI="false" Default="false" LogPV="false" IsRetained="false" Alarm="false" UoM="NoUnits" Comment="" Kind="Var" Access="ReadWrite" Decimals="1" Min="" Max="" InitialValue="1016.36597365815" StringSize="0" /&gt;
</t>
  </si>
  <si>
    <t xml:space="preserve">      &lt;Variable Name="table_Ps[73]" DataType="REAL" IO="false" Protocol="false" UI="false" Default="false" LogPV="false" IsRetained="false" Alarm="false" UoM="NoUnits" Comment="" Kind="Var" Access="ReadWrite" Decimals="1" Min="" Max="" InitialValue="1023.2807153789" StringSize="0" /&gt;
</t>
  </si>
  <si>
    <t xml:space="preserve">      &lt;Variable Name="table_Ps[74]" DataType="REAL" IO="false" Protocol="false" UI="false" Default="false" LogPV="false" IsRetained="false" Alarm="false" UoM="NoUnits" Comment="" Kind="Var" Access="ReadWrite" Decimals="1" Min="" Max="" InitialValue="1030.23752104863" StringSize="0" /&gt;
</t>
  </si>
  <si>
    <t xml:space="preserve">      &lt;Variable Name="table_Ps[75]" DataType="REAL" IO="false" Protocol="false" UI="false" Default="false" LogPV="false" IsRetained="false" Alarm="false" UoM="NoUnits" Comment="" Kind="Var" Access="ReadWrite" Decimals="1" Min="" Max="" InitialValue="1037.23661451816" StringSize="0" /&gt;
</t>
  </si>
  <si>
    <t xml:space="preserve">      &lt;Variable Name="table_Ps[76]" DataType="REAL" IO="false" Protocol="false" UI="false" Default="false" LogPV="false" IsRetained="false" Alarm="false" UoM="NoUnits" Comment="" Kind="Var" Access="ReadWrite" Decimals="1" Min="" Max="" InitialValue="1044.27822064579" StringSize="0" /&gt;
</t>
  </si>
  <si>
    <t xml:space="preserve">      &lt;Variable Name="table_Ps[77]" DataType="REAL" IO="false" Protocol="false" UI="false" Default="false" LogPV="false" IsRetained="false" Alarm="false" UoM="NoUnits" Comment="" Kind="Var" Access="ReadWrite" Decimals="1" Min="" Max="" InitialValue="1051.36256530098" StringSize="0" /&gt;
</t>
  </si>
  <si>
    <t xml:space="preserve">      &lt;Variable Name="table_Ps[78]" DataType="REAL" IO="false" Protocol="false" UI="false" Default="false" LogPV="false" IsRetained="false" Alarm="false" UoM="NoUnits" Comment="" Kind="Var" Access="ReadWrite" Decimals="1" Min="" Max="" InitialValue="1058.48987536797" StringSize="0" /&gt;
</t>
  </si>
  <si>
    <t xml:space="preserve">      &lt;Variable Name="table_Ps[79]" DataType="REAL" IO="false" Protocol="false" UI="false" Default="false" LogPV="false" IsRetained="false" Alarm="false" UoM="NoUnits" Comment="" Kind="Var" Access="ReadWrite" Decimals="1" Min="" Max="" InitialValue="1065.66037874933" StringSize="0" /&gt;
</t>
  </si>
  <si>
    <t xml:space="preserve">      &lt;Variable Name="table_Ps[80]" DataType="REAL" IO="false" Protocol="false" UI="false" Default="false" LogPV="false" IsRetained="false" Alarm="false" UoM="NoUnits" Comment="" Kind="Var" Access="ReadWrite" Decimals="1" Min="" Max="" InitialValue="1072.87430436972" StringSize="0" /&gt;
</t>
  </si>
  <si>
    <t xml:space="preserve">      &lt;Variable Name="table_Ps[81]" DataType="REAL" IO="false" Protocol="false" UI="false" Default="false" LogPV="false" IsRetained="false" Alarm="false" UoM="NoUnits" Comment="" Kind="Var" Access="ReadWrite" Decimals="1" Min="" Max="" InitialValue="1080.13188217944" StringSize="0" /&gt;
</t>
  </si>
  <si>
    <t xml:space="preserve">      &lt;Variable Name="table_Ps[82]" DataType="REAL" IO="false" Protocol="false" UI="false" Default="false" LogPV="false" IsRetained="false" Alarm="false" UoM="NoUnits" Comment="" Kind="Var" Access="ReadWrite" Decimals="1" Min="" Max="" InitialValue="1087.43334315815" StringSize="0" /&gt;
</t>
  </si>
  <si>
    <t xml:space="preserve">      &lt;Variable Name="table_Ps[83]" DataType="REAL" IO="false" Protocol="false" UI="false" Default="false" LogPV="false" IsRetained="false" Alarm="false" UoM="NoUnits" Comment="" Kind="Var" Access="ReadWrite" Decimals="1" Min="" Max="" InitialValue="1094.7789193185" StringSize="0" /&gt;
</t>
  </si>
  <si>
    <t xml:space="preserve">      &lt;Variable Name="table_Ps[84]" DataType="REAL" IO="false" Protocol="false" UI="false" Default="false" LogPV="false" IsRetained="false" Alarm="false" UoM="NoUnits" Comment="" Kind="Var" Access="ReadWrite" Decimals="1" Min="" Max="" InitialValue="1102.16884370985" StringSize="0" /&gt;
</t>
  </si>
  <si>
    <t xml:space="preserve">      &lt;Variable Name="table_Ps[85]" DataType="REAL" IO="false" Protocol="false" UI="false" Default="false" LogPV="false" IsRetained="false" Alarm="false" UoM="NoUnits" Comment="" Kind="Var" Access="ReadWrite" Decimals="1" Min="" Max="" InitialValue="1109.6033504219" StringSize="0" /&gt;
</t>
  </si>
  <si>
    <t xml:space="preserve">      &lt;Variable Name="table_Ps[86]" DataType="REAL" IO="false" Protocol="false" UI="false" Default="false" LogPV="false" IsRetained="false" Alarm="false" UoM="NoUnits" Comment="" Kind="Var" Access="ReadWrite" Decimals="1" Min="" Max="" InitialValue="1117.08267458843" StringSize="0" /&gt;
</t>
  </si>
  <si>
    <t xml:space="preserve">      &lt;Variable Name="table_Ps[87]" DataType="REAL" IO="false" Protocol="false" UI="false" Default="false" LogPV="false" IsRetained="false" Alarm="false" UoM="NoUnits" Comment="" Kind="Var" Access="ReadWrite" Decimals="1" Min="" Max="" InitialValue="1124.60705239098" StringSize="0" /&gt;
</t>
  </si>
  <si>
    <t xml:space="preserve">      &lt;Variable Name="table_Ps[88]" DataType="REAL" IO="false" Protocol="false" UI="false" Default="false" LogPV="false" IsRetained="false" Alarm="false" UoM="NoUnits" Comment="" Kind="Var" Access="ReadWrite" Decimals="1" Min="" Max="" InitialValue="1132.17672106258" StringSize="0" /&gt;
</t>
  </si>
  <si>
    <t xml:space="preserve">      &lt;Variable Name="table_Ps[89]" DataType="REAL" IO="false" Protocol="false" UI="false" Default="false" LogPV="false" IsRetained="false" Alarm="false" UoM="NoUnits" Comment="" Kind="Var" Access="ReadWrite" Decimals="1" Min="" Max="" InitialValue="1139.79191889147" StringSize="0" /&gt;
</t>
  </si>
  <si>
    <t xml:space="preserve">      &lt;Variable Name="table_Ps[90]" DataType="REAL" IO="false" Protocol="false" UI="false" Default="false" LogPV="false" IsRetained="false" Alarm="false" UoM="NoUnits" Comment="" Kind="Var" Access="ReadWrite" Decimals="1" Min="" Max="" InitialValue="1147.45288522481" StringSize="0" /&gt;
</t>
  </si>
  <si>
    <t xml:space="preserve">      &lt;Variable Name="table_Ps[91]" DataType="REAL" IO="false" Protocol="false" UI="false" Default="false" LogPV="false" IsRetained="false" Alarm="false" UoM="NoUnits" Comment="" Kind="Var" Access="ReadWrite" Decimals="1" Min="" Max="" InitialValue="1155.15986047245" StringSize="0" /&gt;
</t>
  </si>
  <si>
    <t xml:space="preserve">      &lt;Variable Name="table_Ps[92]" DataType="REAL" IO="false" Protocol="false" UI="false" Default="false" LogPV="false" IsRetained="false" Alarm="false" UoM="NoUnits" Comment="" Kind="Var" Access="ReadWrite" Decimals="1" Min="" Max="" InitialValue="1162.91308611064" StringSize="0" /&gt;
</t>
  </si>
  <si>
    <t xml:space="preserve">      &lt;Variable Name="table_Ps[93]" DataType="REAL" IO="false" Protocol="false" UI="false" Default="false" LogPV="false" IsRetained="false" Alarm="false" UoM="NoUnits" Comment="" Kind="Var" Access="ReadWrite" Decimals="1" Min="" Max="" InitialValue="1170.71280468587" StringSize="0" /&gt;
</t>
  </si>
  <si>
    <t xml:space="preserve">      &lt;Variable Name="table_Ps[94]" DataType="REAL" IO="false" Protocol="false" UI="false" Default="false" LogPV="false" IsRetained="false" Alarm="false" UoM="NoUnits" Comment="" Kind="Var" Access="ReadWrite" Decimals="1" Min="" Max="" InitialValue="1178.55925981852" StringSize="0" /&gt;
</t>
  </si>
  <si>
    <t xml:space="preserve">      &lt;Variable Name="table_Ps[95]" DataType="REAL" IO="false" Protocol="false" UI="false" Default="false" LogPV="false" IsRetained="false" Alarm="false" UoM="NoUnits" Comment="" Kind="Var" Access="ReadWrite" Decimals="1" Min="" Max="" InitialValue="1186.45269620675" StringSize="0" /&gt;
</t>
  </si>
  <si>
    <t xml:space="preserve">      &lt;Variable Name="table_Ps[96]" DataType="REAL" IO="false" Protocol="false" UI="false" Default="false" LogPV="false" IsRetained="false" Alarm="false" UoM="NoUnits" Comment="" Kind="Var" Access="ReadWrite" Decimals="1" Min="" Max="" InitialValue="1194.39335963021" StringSize="0" /&gt;
</t>
  </si>
  <si>
    <t xml:space="preserve">      &lt;Variable Name="table_Ps[97]" DataType="REAL" IO="false" Protocol="false" UI="false" Default="false" LogPV="false" IsRetained="false" Alarm="false" UoM="NoUnits" Comment="" Kind="Var" Access="ReadWrite" Decimals="1" Min="" Max="" InitialValue="1202.38149695387" StringSize="0" /&gt;
</t>
  </si>
  <si>
    <t xml:space="preserve">      &lt;Variable Name="table_Ps[98]" DataType="REAL" IO="false" Protocol="false" UI="false" Default="false" LogPV="false" IsRetained="false" Alarm="false" UoM="NoUnits" Comment="" Kind="Var" Access="ReadWrite" Decimals="1" Min="" Max="" InitialValue="1210.41735613182" StringSize="0" /&gt;
</t>
  </si>
  <si>
    <t xml:space="preserve">      &lt;Variable Name="table_Ps[99]" DataType="REAL" IO="false" Protocol="false" UI="false" Default="false" LogPV="false" IsRetained="false" Alarm="false" UoM="NoUnits" Comment="" Kind="Var" Access="ReadWrite" Decimals="1" Min="" Max="" InitialValue="1218.50118621109" StringSize="0" /&gt;
</t>
  </si>
  <si>
    <t xml:space="preserve">      &lt;Variable Name="table_Ps[100]" DataType="REAL" IO="false" Protocol="false" UI="false" Default="false" LogPV="false" IsRetained="false" Alarm="false" UoM="NoUnits" Comment="" Kind="Var" Access="ReadWrite" Decimals="1" Min="" Max="" InitialValue="1226.63323733545" StringSize="0" /&gt;
</t>
  </si>
  <si>
    <t xml:space="preserve">      &lt;Variable Name="table_Ps[101]" DataType="REAL" IO="false" Protocol="false" UI="false" Default="false" LogPV="false" IsRetained="false" Alarm="false" UoM="NoUnits" Comment="" Kind="Var" Access="ReadWrite" Decimals="1" Min="" Max="" InitialValue="1234.81376074928" StringSize="0" /&gt;
</t>
  </si>
  <si>
    <t xml:space="preserve">      &lt;Variable Name="table_Ps[102]" DataType="REAL" IO="false" Protocol="false" UI="false" Default="false" LogPV="false" IsRetained="false" Alarm="false" UoM="NoUnits" Comment="" Kind="Var" Access="ReadWrite" Decimals="1" Min="" Max="" InitialValue="1243.04300880134" StringSize="0" /&gt;
</t>
  </si>
  <si>
    <t xml:space="preserve">      &lt;Variable Name="table_Ps[103]" DataType="REAL" IO="false" Protocol="false" UI="false" Default="false" LogPV="false" IsRetained="false" Alarm="false" UoM="NoUnits" Comment="" Kind="Var" Access="ReadWrite" Decimals="1" Min="" Max="" InitialValue="1251.32123494875" StringSize="0" /&gt;
</t>
  </si>
  <si>
    <t xml:space="preserve">      &lt;Variable Name="table_Ps[104]" DataType="REAL" IO="false" Protocol="false" UI="false" Default="false" LogPV="false" IsRetained="false" Alarm="false" UoM="NoUnits" Comment="" Kind="Var" Access="ReadWrite" Decimals="1" Min="" Max="" InitialValue="1259.64869376071" StringSize="0" /&gt;
</t>
  </si>
  <si>
    <t xml:space="preserve">      &lt;Variable Name="table_Ps[105]" DataType="REAL" IO="false" Protocol="false" UI="false" Default="false" LogPV="false" IsRetained="false" Alarm="false" UoM="NoUnits" Comment="" Kind="Var" Access="ReadWrite" Decimals="1" Min="" Max="" InitialValue="1268.02564092244" StringSize="0" /&gt;
</t>
  </si>
  <si>
    <t xml:space="preserve">      &lt;Variable Name="table_Ps[106]" DataType="REAL" IO="false" Protocol="false" UI="false" Default="false" LogPV="false" IsRetained="false" Alarm="false" UoM="NoUnits" Comment="" Kind="Var" Access="ReadWrite" Decimals="1" Min="" Max="" InitialValue="1276.45233323907" StringSize="0" /&gt;
</t>
  </si>
  <si>
    <t xml:space="preserve">      &lt;Variable Name="table_Ps[107]" DataType="REAL" IO="false" Protocol="false" UI="false" Default="false" LogPV="false" IsRetained="false" Alarm="false" UoM="NoUnits" Comment="" Kind="Var" Access="ReadWrite" Decimals="1" Min="" Max="" InitialValue="1284.92902863948" StringSize="0" /&gt;
</t>
  </si>
  <si>
    <t xml:space="preserve">      &lt;Variable Name="table_Ps[108]" DataType="REAL" IO="false" Protocol="false" UI="false" Default="false" LogPV="false" IsRetained="false" Alarm="false" UoM="NoUnits" Comment="" Kind="Var" Access="ReadWrite" Decimals="1" Min="" Max="" InitialValue="1293.45598618026" StringSize="0" /&gt;
</t>
  </si>
  <si>
    <t xml:space="preserve">      &lt;Variable Name="table_Ps[109]" DataType="REAL" IO="false" Protocol="false" UI="false" Default="false" LogPV="false" IsRetained="false" Alarm="false" UoM="NoUnits" Comment="" Kind="Var" Access="ReadWrite" Decimals="1" Min="" Max="" InitialValue="1302.03346604956" StringSize="0" /&gt;
</t>
  </si>
  <si>
    <t xml:space="preserve">      &lt;Variable Name="table_Ps[110]" DataType="REAL" IO="false" Protocol="false" UI="false" Default="false" LogPV="false" IsRetained="false" Alarm="false" UoM="NoUnits" Comment="" Kind="Var" Access="ReadWrite" Decimals="1" Min="" Max="" InitialValue="1310.66172957101" StringSize="0" /&gt;
</t>
  </si>
  <si>
    <t xml:space="preserve">      &lt;Variable Name="table_Ps[111]" DataType="REAL" IO="false" Protocol="false" UI="false" Default="false" LogPV="false" IsRetained="false" Alarm="false" UoM="NoUnits" Comment="" Kind="Var" Access="ReadWrite" Decimals="1" Min="" Max="" InitialValue="1319.3410392077" StringSize="0" /&gt;
</t>
  </si>
  <si>
    <t xml:space="preserve">      &lt;Variable Name="table_Ps[112]" DataType="REAL" IO="false" Protocol="false" UI="false" Default="false" LogPV="false" IsRetained="false" Alarm="false" UoM="NoUnits" Comment="" Kind="Var" Access="ReadWrite" Decimals="1" Min="" Max="" InitialValue="1328.07165856604" StringSize="0" /&gt;
</t>
  </si>
  <si>
    <t xml:space="preserve">      &lt;Variable Name="table_Ps[113]" DataType="REAL" IO="false" Protocol="false" UI="false" Default="false" LogPV="false" IsRetained="false" Alarm="false" UoM="NoUnits" Comment="" Kind="Var" Access="ReadWrite" Decimals="1" Min="" Max="" InitialValue="1336.85385239979" StringSize="0" /&gt;
</t>
  </si>
  <si>
    <t xml:space="preserve">      &lt;Variable Name="table_Ps[114]" DataType="REAL" IO="false" Protocol="false" UI="false" Default="false" LogPV="false" IsRetained="false" Alarm="false" UoM="NoUnits" Comment="" Kind="Var" Access="ReadWrite" Decimals="1" Min="" Max="" InitialValue="1345.6878866139" StringSize="0" /&gt;
</t>
  </si>
  <si>
    <t xml:space="preserve">      &lt;Variable Name="table_Ps[115]" DataType="REAL" IO="false" Protocol="false" UI="false" Default="false" LogPV="false" IsRetained="false" Alarm="false" UoM="NoUnits" Comment="" Kind="Var" Access="ReadWrite" Decimals="1" Min="" Max="" InitialValue="1354.57402826859" StringSize="0" /&gt;
</t>
  </si>
  <si>
    <t xml:space="preserve">      &lt;Variable Name="table_Ps[116]" DataType="REAL" IO="false" Protocol="false" UI="false" Default="false" LogPV="false" IsRetained="false" Alarm="false" UoM="NoUnits" Comment="" Kind="Var" Access="ReadWrite" Decimals="1" Min="" Max="" InitialValue="1363.51254558324" StringSize="0" /&gt;
</t>
  </si>
  <si>
    <t xml:space="preserve">      &lt;Variable Name="table_Ps[117]" DataType="REAL" IO="false" Protocol="false" UI="false" Default="false" LogPV="false" IsRetained="false" Alarm="false" UoM="NoUnits" Comment="" Kind="Var" Access="ReadWrite" Decimals="1" Min="" Max="" InitialValue="1372.5037079404" StringSize="0" /&gt;
</t>
  </si>
  <si>
    <t xml:space="preserve">      &lt;Variable Name="table_Ps[118]" DataType="REAL" IO="false" Protocol="false" UI="false" Default="false" LogPV="false" IsRetained="false" Alarm="false" UoM="NoUnits" Comment="" Kind="Var" Access="ReadWrite" Decimals="1" Min="" Max="" InitialValue="1381.5477858898" StringSize="0" /&gt;
</t>
  </si>
  <si>
    <t xml:space="preserve">      &lt;Variable Name="table_Ps[119]" DataType="REAL" IO="false" Protocol="false" UI="false" Default="false" LogPV="false" IsRetained="false" Alarm="false" UoM="NoUnits" Comment="" Kind="Var" Access="ReadWrite" Decimals="1" Min="" Max="" InitialValue="1390.6450511523" StringSize="0" /&gt;
</t>
  </si>
  <si>
    <t xml:space="preserve">      &lt;Variable Name="table_Ps[120]" DataType="REAL" IO="false" Protocol="false" UI="false" Default="false" LogPV="false" IsRetained="false" Alarm="false" UoM="NoUnits" Comment="" Kind="Var" Access="ReadWrite" Decimals="1" Min="" Max="" InitialValue="1399.79577662396" StringSize="0" /&gt;
</t>
  </si>
  <si>
    <t>A</t>
  </si>
  <si>
    <t>B</t>
  </si>
  <si>
    <t>C</t>
  </si>
  <si>
    <t>D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</si>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</sst>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122"/>
  <sheetViews>
    <sheetView tabSelected="1" workbookViewId="0">
      <selection activeCell="C9" sqref="C9"/>
    </sheetView>
  </sheetViews>
  <sheetFormatPr defaultRowHeight="15.75" x14ac:dyDescent="0.25"/>
  <cols>
    <col min="2" max="2" width="11.875" bestFit="1" customWidth="1"/>
    <col min="5" max="5" width="10.875" bestFit="1" customWidth="1"/>
    <col min="8" max="9" width="11.875" bestFit="1" customWidth="1"/>
    <col min="10" max="10" width="11.875" customWidth="1"/>
    <col min="12" max="12" width="11.875" customWidth="1"/>
    <col min="13" max="13" width="3.875" bestFit="1" customWidth="1"/>
    <col min="14" max="14" width="4.375" bestFit="1" customWidth="1"/>
    <col min="15" max="15" width="10.125" bestFit="1" customWidth="1"/>
    <col min="16" max="16" width="17.625" bestFit="1" customWidth="1"/>
    <col min="17" max="17" width="15.375" bestFit="1" customWidth="1"/>
    <col min="18" max="18" width="9.25" bestFit="1" customWidth="1"/>
    <col min="19" max="19" width="14.125" bestFit="1" customWidth="1"/>
    <col min="20" max="20" width="9.125" bestFit="1" customWidth="1"/>
    <col min="21" max="21" width="13.5" bestFit="1" customWidth="1"/>
    <col min="22" max="22" width="12.375" bestFit="1" customWidth="1"/>
    <col min="23" max="23" width="16.125" bestFit="1" customWidth="1"/>
    <col min="24" max="24" width="12.125" bestFit="1" customWidth="1"/>
    <col min="32" max="32" width="15.25" bestFit="1" customWidth="1"/>
  </cols>
  <sheetData>
    <row r="1" spans="1:17" x14ac:dyDescent="0.25">
      <c r="A1" t="s">
        <v>3</v>
      </c>
      <c r="B1" s="1">
        <f>IF(B8&gt;0,1.8424,2.498)*10^11*EXP(-IF(B8&gt;0,5331,5419)/(B8+273.15))</f>
        <v>166.18501442969099</v>
      </c>
      <c r="D1">
        <f>IF(B8&gt;0,1.8424,2.498)</f>
        <v>2.4980000000000002</v>
      </c>
      <c r="E1">
        <f>D1*(10^11)</f>
        <v>249800000000.00003</v>
      </c>
      <c r="F1">
        <f>IF(B8&gt;0,5331,5419)</f>
        <v>5419</v>
      </c>
      <c r="G1">
        <f>F1/(B8+273.15)</f>
        <v>21.130824722168065</v>
      </c>
      <c r="H1">
        <f>EXP(-G1)</f>
        <v>6.6527227553919522E-10</v>
      </c>
      <c r="I1">
        <f>E1*H1</f>
        <v>166.18501442969099</v>
      </c>
      <c r="L1" t="s">
        <v>3</v>
      </c>
      <c r="M1" s="5"/>
      <c r="N1" s="2" t="s">
        <v>0</v>
      </c>
      <c r="O1" t="s">
        <v>3</v>
      </c>
      <c r="P1" t="s">
        <v>3</v>
      </c>
      <c r="Q1" s="4" t="s">
        <v>5</v>
      </c>
    </row>
    <row r="2" spans="1:17" x14ac:dyDescent="0.25">
      <c r="A2" t="s">
        <v>2</v>
      </c>
      <c r="B2">
        <f>(B1*C8)/100</f>
        <v>46.531804040313482</v>
      </c>
      <c r="L2">
        <f>IF(N2&gt;0,1.8424,2.498)*10^11* (5.2538151E-13 * (N2^3) - 9.27905831E-12*(N2^2) + 4.7426215836E-10*N2 + 2.66785321269E-09)</f>
        <v>666.42973252996217</v>
      </c>
      <c r="M2" s="5" t="s">
        <v>117</v>
      </c>
      <c r="N2" s="2">
        <v>0</v>
      </c>
      <c r="O2" s="1">
        <f>IF(N2&gt;0,1.8424,2.498)*10^11*EXP(-IF(N2&gt;0,5331,5419)/(N2+273.15))</f>
        <v>604.86790074146438</v>
      </c>
      <c r="P2" s="1" t="s">
        <v>127</v>
      </c>
      <c r="Q2" t="str">
        <f t="shared" ref="Q2:Q33" si="0">REPLACE(REPLACE($Q$1,SEARCH("InitialValue=",$Q$1)+14,3,P2),SEARCH("table_Ps[0]",$Q$1)+9,1,M2)</f>
        <v xml:space="preserve">      &lt;Variable Name="table_Ps[0]" DataType="REAL" IO="false" Protocol="false" UI="false" Default="false" LogPV="false" IsRetained="false" Alarm="false" UoM="NoUnits" Comment="" Kind="Var" Access="ReadWrite" Decimals="1" Min="" Max="" InitialValue="604.867900741464" StringSize="0" /&gt;
</v>
      </c>
    </row>
    <row r="3" spans="1:17" x14ac:dyDescent="0.25">
      <c r="A3" t="s">
        <v>4</v>
      </c>
      <c r="B3">
        <f>(630*B2)/101000</f>
        <v>0.29024788658809397</v>
      </c>
      <c r="L3">
        <f t="shared" ref="L3:L66" si="1">IF(N3&gt;0,1.8424,2.498)*10^11* (5.2538151E-13 * (N3^3) - 9.27905831E-12*(N3^2) + 4.7426215836E-10*N3 + 2.66785321269E-09)</f>
        <v>500.24608297088935</v>
      </c>
      <c r="M3" s="5" t="s">
        <v>118</v>
      </c>
      <c r="N3" s="2">
        <v>0.1</v>
      </c>
      <c r="O3" s="1">
        <f t="shared" ref="O3:O66" si="2">IF(N3&gt;0,1.8424,2.498)*10^11*EXP(-IF(N3&gt;0,5331,5419)/(N3+273.15))</f>
        <v>620.11100670451663</v>
      </c>
      <c r="P3" s="1" t="s">
        <v>128</v>
      </c>
      <c r="Q3" t="str">
        <f t="shared" si="0"/>
        <v xml:space="preserve">      &lt;Variable Name="table_Ps[1]" DataType="REAL" IO="false" Protocol="false" UI="false" Default="false" LogPV="false" IsRetained="false" Alarm="false" UoM="NoUnits" Comment="" Kind="Var" Access="ReadWrite" Decimals="1" Min="" Max="" InitialValue="620.111006704517" StringSize="0" /&gt;
</v>
      </c>
    </row>
    <row r="4" spans="1:17" x14ac:dyDescent="0.25">
      <c r="L4">
        <f t="shared" si="1"/>
        <v>508.93327933944875</v>
      </c>
      <c r="M4" s="5" t="s">
        <v>119</v>
      </c>
      <c r="N4" s="2">
        <v>0.2</v>
      </c>
      <c r="O4" s="1">
        <f t="shared" si="2"/>
        <v>624.55271081683645</v>
      </c>
      <c r="P4" s="1" t="s">
        <v>129</v>
      </c>
      <c r="Q4" t="str">
        <f t="shared" si="0"/>
        <v xml:space="preserve">      &lt;Variable Name="table_Ps[2]" DataType="REAL" IO="false" Protocol="false" UI="false" Default="false" LogPV="false" IsRetained="false" Alarm="false" UoM="NoUnits" Comment="" Kind="Var" Access="ReadWrite" Decimals="1" Min="" Max="" InitialValue="624.552710816836" StringSize="0" /&gt;
</v>
      </c>
    </row>
    <row r="5" spans="1:17" x14ac:dyDescent="0.25">
      <c r="F5" t="s">
        <v>3</v>
      </c>
      <c r="G5">
        <f>0.000878449282481801*(B8^4)-0.00670403483251826*(B8^3)+2.18845082167152*(B8^2)+37.3382119392272*(B8)+627.728082387268</f>
        <v>714.06624885125245</v>
      </c>
      <c r="L5">
        <f t="shared" si="1"/>
        <v>517.58744578942026</v>
      </c>
      <c r="M5" s="5" t="s">
        <v>120</v>
      </c>
      <c r="N5" s="2">
        <v>0.3</v>
      </c>
      <c r="O5" s="1">
        <f t="shared" si="2"/>
        <v>629.02294618242581</v>
      </c>
      <c r="P5" s="1" t="s">
        <v>130</v>
      </c>
      <c r="Q5" t="str">
        <f t="shared" si="0"/>
        <v xml:space="preserve">      &lt;Variable Name="table_Ps[3]" DataType="REAL" IO="false" Protocol="false" UI="false" Default="false" LogPV="false" IsRetained="false" Alarm="false" UoM="NoUnits" Comment="" Kind="Var" Access="ReadWrite" Decimals="1" Min="" Max="" InitialValue="629.022946182426" StringSize="0" /&gt;
</v>
      </c>
    </row>
    <row r="6" spans="1:17" x14ac:dyDescent="0.25">
      <c r="F6" t="s">
        <v>2</v>
      </c>
      <c r="G6">
        <f>(G5*C8)/100</f>
        <v>199.93854967835068</v>
      </c>
      <c r="L6">
        <f t="shared" si="1"/>
        <v>526.20916309854044</v>
      </c>
      <c r="M6" s="5" t="s">
        <v>121</v>
      </c>
      <c r="N6" s="2">
        <v>0.4</v>
      </c>
      <c r="O6" s="1">
        <f t="shared" si="2"/>
        <v>633.52187380319197</v>
      </c>
      <c r="P6" s="1" t="s">
        <v>131</v>
      </c>
      <c r="Q6" t="str">
        <f t="shared" si="0"/>
        <v xml:space="preserve">      &lt;Variable Name="table_Ps[4]" DataType="REAL" IO="false" Protocol="false" UI="false" Default="false" LogPV="false" IsRetained="false" Alarm="false" UoM="NoUnits" Comment="" Kind="Var" Access="ReadWrite" Decimals="1" Min="" Max="" InitialValue="633.521873803192" StringSize="0" /&gt;
</v>
      </c>
    </row>
    <row r="7" spans="1:17" x14ac:dyDescent="0.25">
      <c r="B7" t="s">
        <v>0</v>
      </c>
      <c r="C7" t="s">
        <v>1</v>
      </c>
      <c r="F7" t="s">
        <v>4</v>
      </c>
      <c r="G7">
        <f>(630*G6)/101000</f>
        <v>1.247141448488722</v>
      </c>
      <c r="L7">
        <f t="shared" si="1"/>
        <v>534.79901204454552</v>
      </c>
      <c r="M7" s="5" t="s">
        <v>122</v>
      </c>
      <c r="N7" s="2">
        <v>0.5</v>
      </c>
      <c r="O7" s="1">
        <f t="shared" si="2"/>
        <v>638.04965545451216</v>
      </c>
      <c r="P7" s="1" t="s">
        <v>132</v>
      </c>
      <c r="Q7" t="str">
        <f t="shared" si="0"/>
        <v xml:space="preserve">      &lt;Variable Name="table_Ps[5]" DataType="REAL" IO="false" Protocol="false" UI="false" Default="false" LogPV="false" IsRetained="false" Alarm="false" UoM="NoUnits" Comment="" Kind="Var" Access="ReadWrite" Decimals="1" Min="" Max="" InitialValue="638.049655454512" StringSize="0" /&gt;
</v>
      </c>
    </row>
    <row r="8" spans="1:17" x14ac:dyDescent="0.25">
      <c r="B8">
        <v>-16.7</v>
      </c>
      <c r="C8">
        <v>28</v>
      </c>
      <c r="L8">
        <f t="shared" si="1"/>
        <v>543.35757340517193</v>
      </c>
      <c r="M8" s="5" t="s">
        <v>123</v>
      </c>
      <c r="N8" s="2">
        <v>0.6</v>
      </c>
      <c r="O8" s="1">
        <f t="shared" si="2"/>
        <v>642.60645368821361</v>
      </c>
      <c r="P8" s="1" t="s">
        <v>133</v>
      </c>
      <c r="Q8" t="str">
        <f t="shared" si="0"/>
        <v xml:space="preserve">      &lt;Variable Name="table_Ps[6]" DataType="REAL" IO="false" Protocol="false" UI="false" Default="false" LogPV="false" IsRetained="false" Alarm="false" UoM="NoUnits" Comment="" Kind="Var" Access="ReadWrite" Decimals="1" Min="" Max="" InitialValue="642.606453688214" StringSize="0" /&gt;
</v>
      </c>
    </row>
    <row r="9" spans="1:17" x14ac:dyDescent="0.25">
      <c r="L9">
        <f t="shared" si="1"/>
        <v>551.88542795815624</v>
      </c>
      <c r="M9" s="5" t="s">
        <v>124</v>
      </c>
      <c r="N9" s="2">
        <v>0.7</v>
      </c>
      <c r="O9" s="1">
        <f t="shared" si="2"/>
        <v>647.1924318355866</v>
      </c>
      <c r="P9" s="1" t="s">
        <v>134</v>
      </c>
      <c r="Q9" t="str">
        <f t="shared" si="0"/>
        <v xml:space="preserve">      &lt;Variable Name="table_Ps[7]" DataType="REAL" IO="false" Protocol="false" UI="false" Default="false" LogPV="false" IsRetained="false" Alarm="false" UoM="NoUnits" Comment="" Kind="Var" Access="ReadWrite" Decimals="1" Min="" Max="" InitialValue="647.192431835587" StringSize="0" /&gt;
</v>
      </c>
    </row>
    <row r="10" spans="1:17" x14ac:dyDescent="0.25">
      <c r="L10">
        <f t="shared" si="1"/>
        <v>560.38315648123478</v>
      </c>
      <c r="M10" s="5" t="s">
        <v>125</v>
      </c>
      <c r="N10" s="2">
        <v>0.8</v>
      </c>
      <c r="O10" s="1">
        <f t="shared" si="2"/>
        <v>651.80775401041126</v>
      </c>
      <c r="P10" s="1" t="s">
        <v>135</v>
      </c>
      <c r="Q10" t="str">
        <f t="shared" si="0"/>
        <v xml:space="preserve">      &lt;Variable Name="table_Ps[8]" DataType="REAL" IO="false" Protocol="false" UI="false" Default="false" LogPV="false" IsRetained="false" Alarm="false" UoM="NoUnits" Comment="" Kind="Var" Access="ReadWrite" Decimals="1" Min="" Max="" InitialValue="651.807754010411" StringSize="0" /&gt;
</v>
      </c>
    </row>
    <row r="11" spans="1:17" x14ac:dyDescent="0.25">
      <c r="L11">
        <f t="shared" si="1"/>
        <v>568.85133975214387</v>
      </c>
      <c r="M11" s="5" t="s">
        <v>126</v>
      </c>
      <c r="N11" s="2">
        <v>0.9</v>
      </c>
      <c r="O11" s="1">
        <f t="shared" si="2"/>
        <v>656.45258511195084</v>
      </c>
      <c r="P11" s="1" t="s">
        <v>136</v>
      </c>
      <c r="Q11" t="str">
        <f t="shared" si="0"/>
        <v xml:space="preserve">      &lt;Variable Name="table_Ps[9]" DataType="REAL" IO="false" Protocol="false" UI="false" Default="false" LogPV="false" IsRetained="false" Alarm="false" UoM="NoUnits" Comment="" Kind="Var" Access="ReadWrite" Decimals="1" Min="" Max="" InitialValue="656.452585111951" StringSize="0" /&gt;
</v>
      </c>
    </row>
    <row r="12" spans="1:17" x14ac:dyDescent="0.25">
      <c r="L12">
        <f t="shared" si="1"/>
        <v>577.29055854861997</v>
      </c>
      <c r="M12" s="5" t="s">
        <v>6</v>
      </c>
      <c r="N12" s="2">
        <v>1</v>
      </c>
      <c r="O12" s="1">
        <f t="shared" si="2"/>
        <v>661.12709082801121</v>
      </c>
      <c r="P12" s="1" t="s">
        <v>137</v>
      </c>
      <c r="Q12" t="str">
        <f t="shared" si="0"/>
        <v xml:space="preserve">      &lt;Variable Name="table_Ps[10]" DataType="REAL" IO="false" Protocol="false" UI="false" Default="false" LogPV="false" IsRetained="false" Alarm="false" UoM="NoUnits" Comment="" Kind="Var" Access="ReadWrite" Decimals="1" Min="" Max="" InitialValue="661.127090828011" StringSize="0" /&gt;
</v>
      </c>
    </row>
    <row r="13" spans="1:17" x14ac:dyDescent="0.25">
      <c r="L13">
        <f t="shared" si="1"/>
        <v>585.70139364839963</v>
      </c>
      <c r="M13" s="5" t="s">
        <v>34</v>
      </c>
      <c r="N13" s="2">
        <v>1.1000000000000001</v>
      </c>
      <c r="O13" s="1">
        <f t="shared" si="2"/>
        <v>665.83143763795101</v>
      </c>
      <c r="P13" s="1" t="s">
        <v>138</v>
      </c>
      <c r="Q13" t="str">
        <f t="shared" si="0"/>
        <v xml:space="preserve">      &lt;Variable Name="table_Ps[11]" DataType="REAL" IO="false" Protocol="false" UI="false" Default="false" LogPV="false" IsRetained="false" Alarm="false" UoM="NoUnits" Comment="" Kind="Var" Access="ReadWrite" Decimals="1" Min="" Max="" InitialValue="665.831437637951" StringSize="0" /&gt;
</v>
      </c>
    </row>
    <row r="14" spans="1:17" x14ac:dyDescent="0.25">
      <c r="L14">
        <f t="shared" si="1"/>
        <v>594.08442582921907</v>
      </c>
      <c r="M14" s="5" t="s">
        <v>28</v>
      </c>
      <c r="N14" s="2">
        <v>1.2</v>
      </c>
      <c r="O14" s="1">
        <f t="shared" si="2"/>
        <v>670.56579281575091</v>
      </c>
      <c r="P14" s="1" t="s">
        <v>139</v>
      </c>
      <c r="Q14" t="str">
        <f t="shared" si="0"/>
        <v xml:space="preserve">      &lt;Variable Name="table_Ps[12]" DataType="REAL" IO="false" Protocol="false" UI="false" Default="false" LogPV="false" IsRetained="false" Alarm="false" UoM="NoUnits" Comment="" Kind="Var" Access="ReadWrite" Decimals="1" Min="" Max="" InitialValue="670.565792815751" StringSize="0" /&gt;
</v>
      </c>
    </row>
    <row r="15" spans="1:17" x14ac:dyDescent="0.25">
      <c r="L15">
        <f t="shared" si="1"/>
        <v>602.44023586881497</v>
      </c>
      <c r="M15" s="5" t="s">
        <v>35</v>
      </c>
      <c r="N15" s="2">
        <v>1.3</v>
      </c>
      <c r="O15" s="1">
        <f t="shared" si="2"/>
        <v>675.33032443306388</v>
      </c>
      <c r="P15" s="1" t="s">
        <v>140</v>
      </c>
      <c r="Q15" t="str">
        <f t="shared" si="0"/>
        <v xml:space="preserve">      &lt;Variable Name="table_Ps[13]" DataType="REAL" IO="false" Protocol="false" UI="false" Default="false" LogPV="false" IsRetained="false" Alarm="false" UoM="NoUnits" Comment="" Kind="Var" Access="ReadWrite" Decimals="1" Min="" Max="" InitialValue="675.330324433064" StringSize="0" /&gt;
</v>
      </c>
    </row>
    <row r="16" spans="1:17" x14ac:dyDescent="0.25">
      <c r="L16">
        <f t="shared" si="1"/>
        <v>610.7694045449233</v>
      </c>
      <c r="M16" s="5" t="s">
        <v>36</v>
      </c>
      <c r="N16" s="2">
        <v>1.4</v>
      </c>
      <c r="O16" s="1">
        <f t="shared" si="2"/>
        <v>680.1252013622684</v>
      </c>
      <c r="P16" s="1" t="s">
        <v>141</v>
      </c>
      <c r="Q16" t="str">
        <f t="shared" si="0"/>
        <v xml:space="preserve">      &lt;Variable Name="table_Ps[14]" DataType="REAL" IO="false" Protocol="false" UI="false" Default="false" LogPV="false" IsRetained="false" Alarm="false" UoM="NoUnits" Comment="" Kind="Var" Access="ReadWrite" Decimals="1" Min="" Max="" InitialValue="680.125201362268" StringSize="0" /&gt;
</v>
      </c>
    </row>
    <row r="17" spans="2:17" x14ac:dyDescent="0.25">
      <c r="L17">
        <f t="shared" si="1"/>
        <v>619.07251263528087</v>
      </c>
      <c r="M17" s="5" t="s">
        <v>37</v>
      </c>
      <c r="N17" s="2">
        <v>1.5</v>
      </c>
      <c r="O17" s="1">
        <f t="shared" si="2"/>
        <v>684.95059327955494</v>
      </c>
      <c r="P17" s="1" t="s">
        <v>142</v>
      </c>
      <c r="Q17" t="str">
        <f t="shared" si="0"/>
        <v xml:space="preserve">      &lt;Variable Name="table_Ps[15]" DataType="REAL" IO="false" Protocol="false" UI="false" Default="false" LogPV="false" IsRetained="false" Alarm="false" UoM="NoUnits" Comment="" Kind="Var" Access="ReadWrite" Decimals="1" Min="" Max="" InitialValue="684.950593279555" StringSize="0" /&gt;
</v>
      </c>
    </row>
    <row r="18" spans="2:17" x14ac:dyDescent="0.25">
      <c r="L18">
        <f t="shared" si="1"/>
        <v>627.350140917624</v>
      </c>
      <c r="M18" s="5" t="s">
        <v>38</v>
      </c>
      <c r="N18" s="2">
        <v>1.6</v>
      </c>
      <c r="O18" s="1">
        <f t="shared" si="2"/>
        <v>689.80667066799344</v>
      </c>
      <c r="P18" s="1" t="s">
        <v>143</v>
      </c>
      <c r="Q18" t="str">
        <f t="shared" si="0"/>
        <v xml:space="preserve">      &lt;Variable Name="table_Ps[16]" DataType="REAL" IO="false" Protocol="false" UI="false" Default="false" LogPV="false" IsRetained="false" Alarm="false" UoM="NoUnits" Comment="" Kind="Var" Access="ReadWrite" Decimals="1" Min="" Max="" InitialValue="689.806670667993" StringSize="0" /&gt;
</v>
      </c>
    </row>
    <row r="19" spans="2:17" x14ac:dyDescent="0.25">
      <c r="B19">
        <f>EXP(8)</f>
        <v>2980.9579870417283</v>
      </c>
      <c r="L19">
        <f t="shared" si="1"/>
        <v>635.60287016968903</v>
      </c>
      <c r="M19" s="5" t="s">
        <v>39</v>
      </c>
      <c r="N19" s="2">
        <v>1.7</v>
      </c>
      <c r="O19" s="1">
        <f t="shared" si="2"/>
        <v>694.69360482062871</v>
      </c>
      <c r="P19" s="1" t="s">
        <v>144</v>
      </c>
      <c r="Q19" t="str">
        <f t="shared" si="0"/>
        <v xml:space="preserve">      &lt;Variable Name="table_Ps[17]" DataType="REAL" IO="false" Protocol="false" UI="false" Default="false" LogPV="false" IsRetained="false" Alarm="false" UoM="NoUnits" Comment="" Kind="Var" Access="ReadWrite" Decimals="1" Min="" Max="" InitialValue="694.693604820629" StringSize="0" /&gt;
</v>
      </c>
    </row>
    <row r="20" spans="2:17" x14ac:dyDescent="0.25">
      <c r="B20">
        <f>EXP(10)</f>
        <v>22026.465794806718</v>
      </c>
      <c r="L20">
        <f t="shared" si="1"/>
        <v>643.8312811692125</v>
      </c>
      <c r="M20" s="5" t="s">
        <v>40</v>
      </c>
      <c r="N20" s="2">
        <v>1.8</v>
      </c>
      <c r="O20" s="1">
        <f t="shared" si="2"/>
        <v>699.6115678435782</v>
      </c>
      <c r="P20" s="1" t="s">
        <v>145</v>
      </c>
      <c r="Q20" t="str">
        <f t="shared" si="0"/>
        <v xml:space="preserve">      &lt;Variable Name="table_Ps[18]" DataType="REAL" IO="false" Protocol="false" UI="false" Default="false" LogPV="false" IsRetained="false" Alarm="false" UoM="NoUnits" Comment="" Kind="Var" Access="ReadWrite" Decimals="1" Min="" Max="" InitialValue="699.611567843578" StringSize="0" /&gt;
</v>
      </c>
    </row>
    <row r="21" spans="2:17" x14ac:dyDescent="0.25">
      <c r="B21">
        <f>B19/B20</f>
        <v>0.13533528323661267</v>
      </c>
      <c r="C21">
        <f>EXP(0.8)</f>
        <v>2.2255409284924679</v>
      </c>
      <c r="L21">
        <f t="shared" si="1"/>
        <v>652.03595469393065</v>
      </c>
      <c r="M21" s="5" t="s">
        <v>41</v>
      </c>
      <c r="N21" s="2">
        <v>1.9</v>
      </c>
      <c r="O21" s="1">
        <f t="shared" si="2"/>
        <v>704.56073265913881</v>
      </c>
      <c r="P21" s="1" t="s">
        <v>146</v>
      </c>
      <c r="Q21" t="str">
        <f t="shared" si="0"/>
        <v xml:space="preserve">      &lt;Variable Name="table_Ps[19]" DataType="REAL" IO="false" Protocol="false" UI="false" Default="false" LogPV="false" IsRetained="false" Alarm="false" UoM="NoUnits" Comment="" Kind="Var" Access="ReadWrite" Decimals="1" Min="" Max="" InitialValue="704.560732659139" StringSize="0" /&gt;
</v>
      </c>
    </row>
    <row r="22" spans="2:17" x14ac:dyDescent="0.25">
      <c r="L22">
        <f t="shared" si="1"/>
        <v>660.21747152158002</v>
      </c>
      <c r="M22" s="5" t="s">
        <v>42</v>
      </c>
      <c r="N22" s="2">
        <v>2</v>
      </c>
      <c r="O22" s="1">
        <f t="shared" si="2"/>
        <v>709.54127300889934</v>
      </c>
      <c r="P22" s="1" t="s">
        <v>147</v>
      </c>
      <c r="Q22" t="str">
        <f t="shared" si="0"/>
        <v xml:space="preserve">      &lt;Variable Name="table_Ps[20]" DataType="REAL" IO="false" Protocol="false" UI="false" Default="false" LogPV="false" IsRetained="false" Alarm="false" UoM="NoUnits" Comment="" Kind="Var" Access="ReadWrite" Decimals="1" Min="" Max="" InitialValue="709.541273008899" StringSize="0" /&gt;
</v>
      </c>
    </row>
    <row r="23" spans="2:17" x14ac:dyDescent="0.25">
      <c r="L23">
        <f t="shared" si="1"/>
        <v>668.37641242989696</v>
      </c>
      <c r="M23" s="5" t="s">
        <v>29</v>
      </c>
      <c r="N23" s="2">
        <v>2.1</v>
      </c>
      <c r="O23" s="1">
        <f t="shared" si="2"/>
        <v>714.55336345685691</v>
      </c>
      <c r="P23" s="1" t="s">
        <v>148</v>
      </c>
      <c r="Q23" t="str">
        <f t="shared" si="0"/>
        <v xml:space="preserve">      &lt;Variable Name="table_Ps[21]" DataType="REAL" IO="false" Protocol="false" UI="false" Default="false" LogPV="false" IsRetained="false" Alarm="false" UoM="NoUnits" Comment="" Kind="Var" Access="ReadWrite" Decimals="1" Min="" Max="" InitialValue="714.553363456857" StringSize="0" /&gt;
</v>
      </c>
    </row>
    <row r="24" spans="2:17" x14ac:dyDescent="0.25">
      <c r="L24">
        <f t="shared" si="1"/>
        <v>676.5133581966179</v>
      </c>
      <c r="M24" s="5" t="s">
        <v>30</v>
      </c>
      <c r="N24" s="2">
        <v>2.2000000000000002</v>
      </c>
      <c r="O24" s="1">
        <f t="shared" si="2"/>
        <v>719.59717939255836</v>
      </c>
      <c r="P24" s="1" t="s">
        <v>149</v>
      </c>
      <c r="Q24" t="str">
        <f t="shared" si="0"/>
        <v xml:space="preserve">      &lt;Variable Name="table_Ps[22]" DataType="REAL" IO="false" Protocol="false" UI="false" Default="false" LogPV="false" IsRetained="false" Alarm="false" UoM="NoUnits" Comment="" Kind="Var" Access="ReadWrite" Decimals="1" Min="" Max="" InitialValue="719.597179392558" StringSize="0" /&gt;
</v>
      </c>
    </row>
    <row r="25" spans="2:17" x14ac:dyDescent="0.25">
      <c r="L25">
        <f t="shared" si="1"/>
        <v>684.62888959947941</v>
      </c>
      <c r="M25" s="5" t="s">
        <v>43</v>
      </c>
      <c r="N25" s="2">
        <v>2.2999999999999998</v>
      </c>
      <c r="O25" s="1">
        <f t="shared" si="2"/>
        <v>724.67289703423967</v>
      </c>
      <c r="P25" s="1" t="s">
        <v>150</v>
      </c>
      <c r="Q25" t="str">
        <f t="shared" si="0"/>
        <v xml:space="preserve">      &lt;Variable Name="table_Ps[23]" DataType="REAL" IO="false" Protocol="false" UI="false" Default="false" LogPV="false" IsRetained="false" Alarm="false" UoM="NoUnits" Comment="" Kind="Var" Access="ReadWrite" Decimals="1" Min="" Max="" InitialValue="724.67289703424" StringSize="0" /&gt;
</v>
      </c>
    </row>
    <row r="26" spans="2:17" x14ac:dyDescent="0.25">
      <c r="L26">
        <f t="shared" si="1"/>
        <v>692.72358741621758</v>
      </c>
      <c r="M26" s="5" t="s">
        <v>17</v>
      </c>
      <c r="N26" s="2">
        <v>2.4</v>
      </c>
      <c r="O26" s="1">
        <f t="shared" si="2"/>
        <v>729.78069343196353</v>
      </c>
      <c r="P26" s="1" t="s">
        <v>151</v>
      </c>
      <c r="Q26" t="str">
        <f t="shared" si="0"/>
        <v xml:space="preserve">      &lt;Variable Name="table_Ps[24]" DataType="REAL" IO="false" Protocol="false" UI="false" Default="false" LogPV="false" IsRetained="false" Alarm="false" UoM="NoUnits" Comment="" Kind="Var" Access="ReadWrite" Decimals="1" Min="" Max="" InitialValue="729.780693431964" StringSize="0" /&gt;
</v>
      </c>
    </row>
    <row r="27" spans="2:17" x14ac:dyDescent="0.25">
      <c r="L27">
        <f t="shared" si="1"/>
        <v>700.79803242456921</v>
      </c>
      <c r="M27" s="5" t="s">
        <v>44</v>
      </c>
      <c r="N27" s="2">
        <v>2.5</v>
      </c>
      <c r="O27" s="1">
        <f t="shared" si="2"/>
        <v>734.92074647079141</v>
      </c>
      <c r="P27" s="1" t="s">
        <v>152</v>
      </c>
      <c r="Q27" t="str">
        <f t="shared" si="0"/>
        <v xml:space="preserve">      &lt;Variable Name="table_Ps[25]" DataType="REAL" IO="false" Protocol="false" UI="false" Default="false" LogPV="false" IsRetained="false" Alarm="false" UoM="NoUnits" Comment="" Kind="Var" Access="ReadWrite" Decimals="1" Min="" Max="" InitialValue="734.920746470791" StringSize="0" /&gt;
</v>
      </c>
    </row>
    <row r="28" spans="2:17" x14ac:dyDescent="0.25">
      <c r="L28">
        <f t="shared" si="1"/>
        <v>708.85280540227041</v>
      </c>
      <c r="M28" s="5" t="s">
        <v>45</v>
      </c>
      <c r="N28" s="2">
        <v>2.6</v>
      </c>
      <c r="O28" s="1">
        <f t="shared" si="2"/>
        <v>740.09323487393021</v>
      </c>
      <c r="P28" s="1" t="s">
        <v>153</v>
      </c>
      <c r="Q28" t="str">
        <f t="shared" si="0"/>
        <v xml:space="preserve">      &lt;Variable Name="table_Ps[26]" DataType="REAL" IO="false" Protocol="false" UI="false" Default="false" LogPV="false" IsRetained="false" Alarm="false" UoM="NoUnits" Comment="" Kind="Var" Access="ReadWrite" Decimals="1" Min="" Max="" InitialValue="740.09323487393" StringSize="0" /&gt;
</v>
      </c>
    </row>
    <row r="29" spans="2:17" x14ac:dyDescent="0.25">
      <c r="L29">
        <f t="shared" si="1"/>
        <v>716.8884871270576</v>
      </c>
      <c r="M29" s="5" t="s">
        <v>46</v>
      </c>
      <c r="N29" s="2">
        <v>2.7</v>
      </c>
      <c r="O29" s="1">
        <f t="shared" si="2"/>
        <v>745.29833820592421</v>
      </c>
      <c r="P29" s="1" t="s">
        <v>154</v>
      </c>
      <c r="Q29" t="str">
        <f t="shared" si="0"/>
        <v xml:space="preserve">      &lt;Variable Name="table_Ps[27]" DataType="REAL" IO="false" Protocol="false" UI="false" Default="false" LogPV="false" IsRetained="false" Alarm="false" UoM="NoUnits" Comment="" Kind="Var" Access="ReadWrite" Decimals="1" Min="" Max="" InitialValue="745.298338205924" StringSize="0" /&gt;
</v>
      </c>
    </row>
    <row r="30" spans="2:17" x14ac:dyDescent="0.25">
      <c r="L30">
        <f t="shared" si="1"/>
        <v>724.90565837666736</v>
      </c>
      <c r="M30" s="5" t="s">
        <v>47</v>
      </c>
      <c r="N30" s="2">
        <v>2.8</v>
      </c>
      <c r="O30" s="1">
        <f t="shared" si="2"/>
        <v>750.53623687582967</v>
      </c>
      <c r="P30" s="1" t="s">
        <v>155</v>
      </c>
      <c r="Q30" t="str">
        <f t="shared" si="0"/>
        <v xml:space="preserve">      &lt;Variable Name="table_Ps[28]" DataType="REAL" IO="false" Protocol="false" UI="false" Default="false" LogPV="false" IsRetained="false" Alarm="false" UoM="NoUnits" Comment="" Kind="Var" Access="ReadWrite" Decimals="1" Min="" Max="" InitialValue="750.53623687583" StringSize="0" /&gt;
</v>
      </c>
    </row>
    <row r="31" spans="2:17" x14ac:dyDescent="0.25">
      <c r="L31">
        <f t="shared" si="1"/>
        <v>732.90489992883602</v>
      </c>
      <c r="M31" s="5" t="s">
        <v>48</v>
      </c>
      <c r="N31" s="2">
        <v>2.9</v>
      </c>
      <c r="O31" s="1">
        <f t="shared" si="2"/>
        <v>755.80711214039991</v>
      </c>
      <c r="P31" s="1" t="s">
        <v>156</v>
      </c>
      <c r="Q31" t="str">
        <f t="shared" si="0"/>
        <v xml:space="preserve">      &lt;Variable Name="table_Ps[29]" DataType="REAL" IO="false" Protocol="false" UI="false" Default="false" LogPV="false" IsRetained="false" Alarm="false" UoM="NoUnits" Comment="" Kind="Var" Access="ReadWrite" Decimals="1" Min="" Max="" InitialValue="755.8071121404" StringSize="0" /&gt;
</v>
      </c>
    </row>
    <row r="32" spans="2:17" x14ac:dyDescent="0.25">
      <c r="L32">
        <f t="shared" si="1"/>
        <v>740.88679256130001</v>
      </c>
      <c r="M32" s="5" t="s">
        <v>32</v>
      </c>
      <c r="N32" s="2">
        <v>3</v>
      </c>
      <c r="O32" s="1">
        <f t="shared" si="2"/>
        <v>761.11114610730306</v>
      </c>
      <c r="P32" s="1" t="s">
        <v>157</v>
      </c>
      <c r="Q32" t="str">
        <f t="shared" si="0"/>
        <v xml:space="preserve">      &lt;Variable Name="table_Ps[30]" DataType="REAL" IO="false" Protocol="false" UI="false" Default="false" LogPV="false" IsRetained="false" Alarm="false" UoM="NoUnits" Comment="" Kind="Var" Access="ReadWrite" Decimals="1" Min="" Max="" InitialValue="761.111146107303" StringSize="0" /&gt;
</v>
      </c>
    </row>
    <row r="33" spans="12:17" x14ac:dyDescent="0.25">
      <c r="L33">
        <f t="shared" si="1"/>
        <v>748.85191705179579</v>
      </c>
      <c r="M33" s="5" t="s">
        <v>11</v>
      </c>
      <c r="N33" s="2">
        <v>3.1</v>
      </c>
      <c r="O33" s="1">
        <f t="shared" si="2"/>
        <v>766.44852173830407</v>
      </c>
      <c r="P33" s="1" t="s">
        <v>158</v>
      </c>
      <c r="Q33" t="str">
        <f t="shared" si="0"/>
        <v xml:space="preserve">      &lt;Variable Name="table_Ps[31]" DataType="REAL" IO="false" Protocol="false" UI="false" Default="false" LogPV="false" IsRetained="false" Alarm="false" UoM="NoUnits" Comment="" Kind="Var" Access="ReadWrite" Decimals="1" Min="" Max="" InitialValue="766.448521738304" StringSize="0" /&gt;
</v>
      </c>
    </row>
    <row r="34" spans="12:17" x14ac:dyDescent="0.25">
      <c r="L34">
        <f t="shared" si="1"/>
        <v>756.80085417805969</v>
      </c>
      <c r="M34" s="5" t="s">
        <v>21</v>
      </c>
      <c r="N34" s="2">
        <v>3.2</v>
      </c>
      <c r="O34" s="1">
        <f t="shared" si="2"/>
        <v>771.81942285249943</v>
      </c>
      <c r="P34" s="1" t="s">
        <v>159</v>
      </c>
      <c r="Q34" t="str">
        <f t="shared" ref="Q34:Q65" si="3">REPLACE(REPLACE($Q$1,SEARCH("InitialValue=",$Q$1)+14,3,P34),SEARCH("table_Ps[0]",$Q$1)+9,1,M34)</f>
        <v xml:space="preserve">      &lt;Variable Name="table_Ps[32]" DataType="REAL" IO="false" Protocol="false" UI="false" Default="false" LogPV="false" IsRetained="false" Alarm="false" UoM="NoUnits" Comment="" Kind="Var" Access="ReadWrite" Decimals="1" Min="" Max="" InitialValue="771.819422852499" StringSize="0" /&gt;
</v>
      </c>
    </row>
    <row r="35" spans="12:17" x14ac:dyDescent="0.25">
      <c r="L35">
        <f t="shared" si="1"/>
        <v>764.73418471782816</v>
      </c>
      <c r="M35" s="5" t="s">
        <v>49</v>
      </c>
      <c r="N35" s="2">
        <v>3.3</v>
      </c>
      <c r="O35" s="1">
        <f t="shared" si="2"/>
        <v>777.22403412955089</v>
      </c>
      <c r="P35" s="1" t="s">
        <v>160</v>
      </c>
      <c r="Q35" t="str">
        <f t="shared" si="3"/>
        <v xml:space="preserve">      &lt;Variable Name="table_Ps[33]" DataType="REAL" IO="false" Protocol="false" UI="false" Default="false" LogPV="false" IsRetained="false" Alarm="false" UoM="NoUnits" Comment="" Kind="Var" Access="ReadWrite" Decimals="1" Min="" Max="" InitialValue="777.224034129551" StringSize="0" /&gt;
</v>
      </c>
    </row>
    <row r="36" spans="12:17" x14ac:dyDescent="0.25">
      <c r="L36">
        <f t="shared" si="1"/>
        <v>772.65248944883751</v>
      </c>
      <c r="M36" s="5" t="s">
        <v>25</v>
      </c>
      <c r="N36" s="2">
        <v>3.4</v>
      </c>
      <c r="O36" s="1">
        <f t="shared" si="2"/>
        <v>782.66254111288617</v>
      </c>
      <c r="P36" s="1" t="s">
        <v>161</v>
      </c>
      <c r="Q36" t="str">
        <f t="shared" si="3"/>
        <v xml:space="preserve">      &lt;Variable Name="table_Ps[34]" DataType="REAL" IO="false" Protocol="false" UI="false" Default="false" LogPV="false" IsRetained="false" Alarm="false" UoM="NoUnits" Comment="" Kind="Var" Access="ReadWrite" Decimals="1" Min="" Max="" InitialValue="782.662541112886" StringSize="0" /&gt;
</v>
      </c>
    </row>
    <row r="37" spans="12:17" x14ac:dyDescent="0.25">
      <c r="L37">
        <f t="shared" si="1"/>
        <v>780.55634914882444</v>
      </c>
      <c r="M37" s="5" t="s">
        <v>50</v>
      </c>
      <c r="N37" s="2">
        <v>3.5</v>
      </c>
      <c r="O37" s="1">
        <f t="shared" si="2"/>
        <v>788.13513021298581</v>
      </c>
      <c r="P37" s="1" t="s">
        <v>162</v>
      </c>
      <c r="Q37" t="str">
        <f t="shared" si="3"/>
        <v xml:space="preserve">      &lt;Variable Name="table_Ps[35]" DataType="REAL" IO="false" Protocol="false" UI="false" Default="false" LogPV="false" IsRetained="false" Alarm="false" UoM="NoUnits" Comment="" Kind="Var" Access="ReadWrite" Decimals="1" Min="" Max="" InitialValue="788.135130212986" StringSize="0" /&gt;
</v>
      </c>
    </row>
    <row r="38" spans="12:17" x14ac:dyDescent="0.25">
      <c r="L38">
        <f t="shared" si="1"/>
        <v>788.44634459552515</v>
      </c>
      <c r="M38" s="5" t="s">
        <v>27</v>
      </c>
      <c r="N38" s="2">
        <v>3.6</v>
      </c>
      <c r="O38" s="1">
        <f t="shared" si="2"/>
        <v>793.64198871058989</v>
      </c>
      <c r="P38" s="1" t="s">
        <v>163</v>
      </c>
      <c r="Q38" t="str">
        <f t="shared" si="3"/>
        <v xml:space="preserve">      &lt;Variable Name="table_Ps[36]" DataType="REAL" IO="false" Protocol="false" UI="false" Default="false" LogPV="false" IsRetained="false" Alarm="false" UoM="NoUnits" Comment="" Kind="Var" Access="ReadWrite" Decimals="1" Min="" Max="" InitialValue="793.64198871059" StringSize="0" /&gt;
</v>
      </c>
    </row>
    <row r="39" spans="12:17" x14ac:dyDescent="0.25">
      <c r="L39">
        <f t="shared" si="1"/>
        <v>796.3230565666762</v>
      </c>
      <c r="M39" s="5" t="s">
        <v>15</v>
      </c>
      <c r="N39" s="2">
        <v>3.7</v>
      </c>
      <c r="O39" s="1">
        <f t="shared" si="2"/>
        <v>799.18330475999119</v>
      </c>
      <c r="P39" s="1" t="s">
        <v>164</v>
      </c>
      <c r="Q39" t="str">
        <f t="shared" si="3"/>
        <v xml:space="preserve">      &lt;Variable Name="table_Ps[37]" DataType="REAL" IO="false" Protocol="false" UI="false" Default="false" LogPV="false" IsRetained="false" Alarm="false" UoM="NoUnits" Comment="" Kind="Var" Access="ReadWrite" Decimals="1" Min="" Max="" InitialValue="799.183304759991" StringSize="0" /&gt;
</v>
      </c>
    </row>
    <row r="40" spans="12:17" x14ac:dyDescent="0.25">
      <c r="L40">
        <f t="shared" si="1"/>
        <v>804.1870658400137</v>
      </c>
      <c r="M40" s="5" t="s">
        <v>26</v>
      </c>
      <c r="N40" s="2">
        <v>3.8</v>
      </c>
      <c r="O40" s="1">
        <f t="shared" si="2"/>
        <v>804.75926739228964</v>
      </c>
      <c r="P40" s="1" t="s">
        <v>165</v>
      </c>
      <c r="Q40" t="str">
        <f t="shared" si="3"/>
        <v xml:space="preserve">      &lt;Variable Name="table_Ps[38]" DataType="REAL" IO="false" Protocol="false" UI="false" Default="false" LogPV="false" IsRetained="false" Alarm="false" UoM="NoUnits" Comment="" Kind="Var" Access="ReadWrite" Decimals="1" Min="" Max="" InitialValue="804.75926739229" StringSize="0" /&gt;
</v>
      </c>
    </row>
    <row r="41" spans="12:17" x14ac:dyDescent="0.25">
      <c r="L41">
        <f t="shared" si="1"/>
        <v>812.03895319327421</v>
      </c>
      <c r="M41" s="5" t="s">
        <v>51</v>
      </c>
      <c r="N41" s="2">
        <v>3.9</v>
      </c>
      <c r="O41" s="1">
        <f t="shared" si="2"/>
        <v>810.37006651866989</v>
      </c>
      <c r="P41" s="1" t="s">
        <v>166</v>
      </c>
      <c r="Q41" t="str">
        <f t="shared" si="3"/>
        <v xml:space="preserve">      &lt;Variable Name="table_Ps[39]" DataType="REAL" IO="false" Protocol="false" UI="false" Default="false" LogPV="false" IsRetained="false" Alarm="false" UoM="NoUnits" Comment="" Kind="Var" Access="ReadWrite" Decimals="1" Min="" Max="" InitialValue="810.37006651867" StringSize="0" /&gt;
</v>
      </c>
    </row>
    <row r="42" spans="12:17" x14ac:dyDescent="0.25">
      <c r="L42">
        <f t="shared" si="1"/>
        <v>819.8792994041944</v>
      </c>
      <c r="M42" s="5" t="s">
        <v>52</v>
      </c>
      <c r="N42" s="2">
        <v>4</v>
      </c>
      <c r="O42" s="1">
        <f t="shared" si="2"/>
        <v>816.01589293369238</v>
      </c>
      <c r="P42" s="1" t="s">
        <v>167</v>
      </c>
      <c r="Q42" t="str">
        <f t="shared" si="3"/>
        <v xml:space="preserve">      &lt;Variable Name="table_Ps[40]" DataType="REAL" IO="false" Protocol="false" UI="false" Default="false" LogPV="false" IsRetained="false" Alarm="false" UoM="NoUnits" Comment="" Kind="Var" Access="ReadWrite" Decimals="1" Min="" Max="" InitialValue="816.015892933692" StringSize="0" /&gt;
</v>
      </c>
    </row>
    <row r="43" spans="12:17" x14ac:dyDescent="0.25">
      <c r="L43">
        <f t="shared" si="1"/>
        <v>827.70868525051037</v>
      </c>
      <c r="M43" s="5" t="s">
        <v>31</v>
      </c>
      <c r="N43" s="2">
        <v>4.0999999999999996</v>
      </c>
      <c r="O43" s="1">
        <f t="shared" si="2"/>
        <v>821.69693831857956</v>
      </c>
      <c r="P43" s="1" t="s">
        <v>168</v>
      </c>
      <c r="Q43" t="str">
        <f t="shared" si="3"/>
        <v xml:space="preserve">      &lt;Variable Name="table_Ps[41]" DataType="REAL" IO="false" Protocol="false" UI="false" Default="false" LogPV="false" IsRetained="false" Alarm="false" UoM="NoUnits" Comment="" Kind="Var" Access="ReadWrite" Decimals="1" Min="" Max="" InitialValue="821.69693831858" StringSize="0" /&gt;
</v>
      </c>
    </row>
    <row r="44" spans="12:17" x14ac:dyDescent="0.25">
      <c r="L44">
        <f t="shared" si="1"/>
        <v>835.52769150995857</v>
      </c>
      <c r="M44" s="5" t="s">
        <v>53</v>
      </c>
      <c r="N44" s="2">
        <v>4.2</v>
      </c>
      <c r="O44" s="1">
        <f t="shared" si="2"/>
        <v>827.41339524452496</v>
      </c>
      <c r="P44" s="1" t="s">
        <v>169</v>
      </c>
      <c r="Q44" t="str">
        <f t="shared" si="3"/>
        <v xml:space="preserve">      &lt;Variable Name="table_Ps[42]" DataType="REAL" IO="false" Protocol="false" UI="false" Default="false" LogPV="false" IsRetained="false" Alarm="false" UoM="NoUnits" Comment="" Kind="Var" Access="ReadWrite" Decimals="1" Min="" Max="" InitialValue="827.413395244525" StringSize="0" /&gt;
</v>
      </c>
    </row>
    <row r="45" spans="12:17" x14ac:dyDescent="0.25">
      <c r="L45">
        <f t="shared" si="1"/>
        <v>843.33689896027568</v>
      </c>
      <c r="M45" s="5" t="s">
        <v>54</v>
      </c>
      <c r="N45" s="2">
        <v>4.3</v>
      </c>
      <c r="O45" s="1">
        <f t="shared" si="2"/>
        <v>833.16545717600809</v>
      </c>
      <c r="P45" s="1" t="s">
        <v>170</v>
      </c>
      <c r="Q45" t="str">
        <f t="shared" si="3"/>
        <v xml:space="preserve">      &lt;Variable Name="table_Ps[43]" DataType="REAL" IO="false" Protocol="false" UI="false" Default="false" LogPV="false" IsRetained="false" Alarm="false" UoM="NoUnits" Comment="" Kind="Var" Access="ReadWrite" Decimals="1" Min="" Max="" InitialValue="833.165457176008" StringSize="0" /&gt;
</v>
      </c>
    </row>
    <row r="46" spans="12:17" x14ac:dyDescent="0.25">
      <c r="L46">
        <f t="shared" si="1"/>
        <v>851.13688837919779</v>
      </c>
      <c r="M46" s="5" t="s">
        <v>55</v>
      </c>
      <c r="N46" s="2">
        <v>4.4000000000000004</v>
      </c>
      <c r="O46" s="1">
        <f t="shared" si="2"/>
        <v>838.95331847410364</v>
      </c>
      <c r="P46" s="1" t="s">
        <v>171</v>
      </c>
      <c r="Q46" t="str">
        <f t="shared" si="3"/>
        <v xml:space="preserve">      &lt;Variable Name="table_Ps[44]" DataType="REAL" IO="false" Protocol="false" UI="false" Default="false" LogPV="false" IsRetained="false" Alarm="false" UoM="NoUnits" Comment="" Kind="Var" Access="ReadWrite" Decimals="1" Min="" Max="" InitialValue="838.953318474104" StringSize="0" /&gt;
</v>
      </c>
    </row>
    <row r="47" spans="12:17" x14ac:dyDescent="0.25">
      <c r="L47">
        <f t="shared" si="1"/>
        <v>858.92824054446157</v>
      </c>
      <c r="M47" s="5" t="s">
        <v>56</v>
      </c>
      <c r="N47" s="2">
        <v>4.5</v>
      </c>
      <c r="O47" s="1">
        <f t="shared" si="2"/>
        <v>844.77717439983144</v>
      </c>
      <c r="P47" s="1" t="s">
        <v>172</v>
      </c>
      <c r="Q47" t="str">
        <f t="shared" si="3"/>
        <v xml:space="preserve">      &lt;Variable Name="table_Ps[45]" DataType="REAL" IO="false" Protocol="false" UI="false" Default="false" LogPV="false" IsRetained="false" Alarm="false" UoM="NoUnits" Comment="" Kind="Var" Access="ReadWrite" Decimals="1" Min="" Max="" InitialValue="844.777174399831" StringSize="0" /&gt;
</v>
      </c>
    </row>
    <row r="48" spans="12:17" x14ac:dyDescent="0.25">
      <c r="L48">
        <f t="shared" si="1"/>
        <v>866.71153623380303</v>
      </c>
      <c r="M48" s="5" t="s">
        <v>7</v>
      </c>
      <c r="N48" s="2">
        <v>4.5999999999999996</v>
      </c>
      <c r="O48" s="1">
        <f t="shared" si="2"/>
        <v>850.63722111746847</v>
      </c>
      <c r="P48" s="1" t="s">
        <v>173</v>
      </c>
      <c r="Q48" t="str">
        <f t="shared" si="3"/>
        <v xml:space="preserve">      &lt;Variable Name="table_Ps[46]" DataType="REAL" IO="false" Protocol="false" UI="false" Default="false" LogPV="false" IsRetained="false" Alarm="false" UoM="NoUnits" Comment="" Kind="Var" Access="ReadWrite" Decimals="1" Min="" Max="" InitialValue="850.637221117468" StringSize="0" /&gt;
</v>
      </c>
    </row>
    <row r="49" spans="12:17" x14ac:dyDescent="0.25">
      <c r="L49">
        <f t="shared" si="1"/>
        <v>874.48735622495917</v>
      </c>
      <c r="M49" s="5" t="s">
        <v>57</v>
      </c>
      <c r="N49" s="2">
        <v>4.7</v>
      </c>
      <c r="O49" s="1">
        <f t="shared" si="2"/>
        <v>856.53365569791015</v>
      </c>
      <c r="P49" s="1" t="s">
        <v>174</v>
      </c>
      <c r="Q49" t="str">
        <f t="shared" si="3"/>
        <v xml:space="preserve">      &lt;Variable Name="table_Ps[47]" DataType="REAL" IO="false" Protocol="false" UI="false" Default="false" LogPV="false" IsRetained="false" Alarm="false" UoM="NoUnits" Comment="" Kind="Var" Access="ReadWrite" Decimals="1" Min="" Max="" InitialValue="856.53365569791" StringSize="0" /&gt;
</v>
      </c>
    </row>
    <row r="50" spans="12:17" x14ac:dyDescent="0.25">
      <c r="L50">
        <f t="shared" si="1"/>
        <v>882.25628129566587</v>
      </c>
      <c r="M50" s="5" t="s">
        <v>58</v>
      </c>
      <c r="N50" s="2">
        <v>4.8</v>
      </c>
      <c r="O50" s="1">
        <f t="shared" si="2"/>
        <v>862.46667612203589</v>
      </c>
      <c r="P50" s="1" t="s">
        <v>175</v>
      </c>
      <c r="Q50" t="str">
        <f t="shared" si="3"/>
        <v xml:space="preserve">      &lt;Variable Name="table_Ps[48]" DataType="REAL" IO="false" Protocol="false" UI="false" Default="false" LogPV="false" IsRetained="false" Alarm="false" UoM="NoUnits" Comment="" Kind="Var" Access="ReadWrite" Decimals="1" Min="" Max="" InitialValue="862.466676122036" StringSize="0" /&gt;
</v>
      </c>
    </row>
    <row r="51" spans="12:17" x14ac:dyDescent="0.25">
      <c r="L51">
        <f t="shared" si="1"/>
        <v>890.01889222365992</v>
      </c>
      <c r="M51" s="5" t="s">
        <v>59</v>
      </c>
      <c r="N51" s="2">
        <v>4.9000000000000004</v>
      </c>
      <c r="O51" s="1">
        <f t="shared" si="2"/>
        <v>868.43648128404607</v>
      </c>
      <c r="P51" s="1" t="s">
        <v>176</v>
      </c>
      <c r="Q51" t="str">
        <f t="shared" si="3"/>
        <v xml:space="preserve">      &lt;Variable Name="table_Ps[49]" DataType="REAL" IO="false" Protocol="false" UI="false" Default="false" LogPV="false" IsRetained="false" Alarm="false" UoM="NoUnits" Comment="" Kind="Var" Access="ReadWrite" Decimals="1" Min="" Max="" InitialValue="868.436481284046" StringSize="0" /&gt;
</v>
      </c>
    </row>
    <row r="52" spans="12:17" x14ac:dyDescent="0.25">
      <c r="L52">
        <f t="shared" si="1"/>
        <v>897.77576978667753</v>
      </c>
      <c r="M52" s="5" t="s">
        <v>60</v>
      </c>
      <c r="N52" s="2">
        <v>5</v>
      </c>
      <c r="O52" s="1">
        <f t="shared" si="2"/>
        <v>874.44327099486259</v>
      </c>
      <c r="P52" s="1" t="s">
        <v>177</v>
      </c>
      <c r="Q52" t="str">
        <f t="shared" si="3"/>
        <v xml:space="preserve">      &lt;Variable Name="table_Ps[50]" DataType="REAL" IO="false" Protocol="false" UI="false" Default="false" LogPV="false" IsRetained="false" Alarm="false" UoM="NoUnits" Comment="" Kind="Var" Access="ReadWrite" Decimals="1" Min="" Max="" InitialValue="874.443270994863" StringSize="0" /&gt;
</v>
      </c>
    </row>
    <row r="53" spans="12:17" x14ac:dyDescent="0.25">
      <c r="L53">
        <f t="shared" si="1"/>
        <v>905.52749476245515</v>
      </c>
      <c r="M53" s="5" t="s">
        <v>61</v>
      </c>
      <c r="N53" s="2">
        <v>5.0999999999999996</v>
      </c>
      <c r="O53" s="1">
        <f t="shared" si="2"/>
        <v>880.48724598550029</v>
      </c>
      <c r="P53" s="1" t="s">
        <v>178</v>
      </c>
      <c r="Q53" t="str">
        <f t="shared" si="3"/>
        <v xml:space="preserve">      &lt;Variable Name="table_Ps[51]" DataType="REAL" IO="false" Protocol="false" UI="false" Default="false" LogPV="false" IsRetained="false" Alarm="false" UoM="NoUnits" Comment="" Kind="Var" Access="ReadWrite" Decimals="1" Min="" Max="" InitialValue="880.4872459855" StringSize="0" /&gt;
</v>
      </c>
    </row>
    <row r="54" spans="12:17" x14ac:dyDescent="0.25">
      <c r="L54">
        <f t="shared" si="1"/>
        <v>913.27464792872934</v>
      </c>
      <c r="M54" s="5" t="s">
        <v>62</v>
      </c>
      <c r="N54" s="2">
        <v>5.2</v>
      </c>
      <c r="O54" s="1">
        <f t="shared" si="2"/>
        <v>886.56860791044676</v>
      </c>
      <c r="P54" s="1" t="s">
        <v>179</v>
      </c>
      <c r="Q54" t="str">
        <f t="shared" si="3"/>
        <v xml:space="preserve">      &lt;Variable Name="table_Ps[52]" DataType="REAL" IO="false" Protocol="false" UI="false" Default="false" LogPV="false" IsRetained="false" Alarm="false" UoM="NoUnits" Comment="" Kind="Var" Access="ReadWrite" Decimals="1" Min="" Max="" InitialValue="886.568607910447" StringSize="0" /&gt;
</v>
      </c>
    </row>
    <row r="55" spans="12:17" x14ac:dyDescent="0.25">
      <c r="L55">
        <f t="shared" si="1"/>
        <v>921.01781006323631</v>
      </c>
      <c r="M55" s="5" t="s">
        <v>10</v>
      </c>
      <c r="N55" s="2">
        <v>5.3</v>
      </c>
      <c r="O55" s="1">
        <f t="shared" si="2"/>
        <v>892.68755935107902</v>
      </c>
      <c r="P55" s="1" t="s">
        <v>180</v>
      </c>
      <c r="Q55" t="str">
        <f t="shared" si="3"/>
        <v xml:space="preserve">      &lt;Variable Name="table_Ps[53]" DataType="REAL" IO="false" Protocol="false" UI="false" Default="false" LogPV="false" IsRetained="false" Alarm="false" UoM="NoUnits" Comment="" Kind="Var" Access="ReadWrite" Decimals="1" Min="" Max="" InitialValue="892.687559351079" StringSize="0" /&gt;
</v>
      </c>
    </row>
    <row r="56" spans="12:17" x14ac:dyDescent="0.25">
      <c r="L56">
        <f t="shared" si="1"/>
        <v>928.75756194371252</v>
      </c>
      <c r="M56" s="5" t="s">
        <v>12</v>
      </c>
      <c r="N56" s="2">
        <v>5.4</v>
      </c>
      <c r="O56" s="1">
        <f t="shared" si="2"/>
        <v>898.84430381906554</v>
      </c>
      <c r="P56" s="1" t="s">
        <v>181</v>
      </c>
      <c r="Q56" t="str">
        <f t="shared" si="3"/>
        <v xml:space="preserve">      &lt;Variable Name="table_Ps[54]" DataType="REAL" IO="false" Protocol="false" UI="false" Default="false" LogPV="false" IsRetained="false" Alarm="false" UoM="NoUnits" Comment="" Kind="Var" Access="ReadWrite" Decimals="1" Min="" Max="" InitialValue="898.844303819066" StringSize="0" /&gt;
</v>
      </c>
    </row>
    <row r="57" spans="12:17" x14ac:dyDescent="0.25">
      <c r="L57">
        <f t="shared" si="1"/>
        <v>936.49448434789451</v>
      </c>
      <c r="M57" s="5" t="s">
        <v>9</v>
      </c>
      <c r="N57" s="2">
        <v>5.5</v>
      </c>
      <c r="O57" s="1">
        <f t="shared" si="2"/>
        <v>905.03904575978436</v>
      </c>
      <c r="P57" s="1" t="s">
        <v>182</v>
      </c>
      <c r="Q57" t="str">
        <f t="shared" si="3"/>
        <v xml:space="preserve">      &lt;Variable Name="table_Ps[55]" DataType="REAL" IO="false" Protocol="false" UI="false" Default="false" LogPV="false" IsRetained="false" Alarm="false" UoM="NoUnits" Comment="" Kind="Var" Access="ReadWrite" Decimals="1" Min="" Max="" InitialValue="905.039045759784" StringSize="0" /&gt;
</v>
      </c>
    </row>
    <row r="58" spans="12:17" x14ac:dyDescent="0.25">
      <c r="L58">
        <f t="shared" si="1"/>
        <v>944.22915805351863</v>
      </c>
      <c r="M58" s="5" t="s">
        <v>63</v>
      </c>
      <c r="N58" s="2">
        <v>5.6</v>
      </c>
      <c r="O58" s="1">
        <f t="shared" si="2"/>
        <v>911.27199055573942</v>
      </c>
      <c r="P58" s="1" t="s">
        <v>183</v>
      </c>
      <c r="Q58" t="str">
        <f t="shared" si="3"/>
        <v xml:space="preserve">      &lt;Variable Name="table_Ps[56]" DataType="REAL" IO="false" Protocol="false" UI="false" Default="false" LogPV="false" IsRetained="false" Alarm="false" UoM="NoUnits" Comment="" Kind="Var" Access="ReadWrite" Decimals="1" Min="" Max="" InitialValue="911.271990555739" StringSize="0" /&gt;
</v>
      </c>
    </row>
    <row r="59" spans="12:17" x14ac:dyDescent="0.25">
      <c r="L59">
        <f t="shared" si="1"/>
        <v>951.9621638383212</v>
      </c>
      <c r="M59" s="5" t="s">
        <v>64</v>
      </c>
      <c r="N59" s="2">
        <v>5.7</v>
      </c>
      <c r="O59" s="1">
        <f t="shared" si="2"/>
        <v>917.54334453000524</v>
      </c>
      <c r="P59" s="1" t="s">
        <v>184</v>
      </c>
      <c r="Q59" t="str">
        <f t="shared" si="3"/>
        <v xml:space="preserve">      &lt;Variable Name="table_Ps[57]" DataType="REAL" IO="false" Protocol="false" UI="false" Default="false" LogPV="false" IsRetained="false" Alarm="false" UoM="NoUnits" Comment="" Kind="Var" Access="ReadWrite" Decimals="1" Min="" Max="" InitialValue="917.543344530005" StringSize="0" /&gt;
</v>
      </c>
    </row>
    <row r="60" spans="12:17" x14ac:dyDescent="0.25">
      <c r="L60">
        <f t="shared" si="1"/>
        <v>959.69408248003845</v>
      </c>
      <c r="M60" s="5" t="s">
        <v>65</v>
      </c>
      <c r="N60" s="2">
        <v>5.8</v>
      </c>
      <c r="O60" s="1">
        <f t="shared" si="2"/>
        <v>923.85331494967841</v>
      </c>
      <c r="P60" s="1" t="s">
        <v>185</v>
      </c>
      <c r="Q60" t="str">
        <f t="shared" si="3"/>
        <v xml:space="preserve">      &lt;Variable Name="table_Ps[58]" DataType="REAL" IO="false" Protocol="false" UI="false" Default="false" LogPV="false" IsRetained="false" Alarm="false" UoM="NoUnits" Comment="" Kind="Var" Access="ReadWrite" Decimals="1" Min="" Max="" InitialValue="923.853314949678" StringSize="0" /&gt;
</v>
      </c>
    </row>
    <row r="61" spans="12:17" x14ac:dyDescent="0.25">
      <c r="L61">
        <f t="shared" si="1"/>
        <v>967.42549475640737</v>
      </c>
      <c r="M61" s="5" t="s">
        <v>66</v>
      </c>
      <c r="N61" s="2">
        <v>5.9</v>
      </c>
      <c r="O61" s="1">
        <f t="shared" si="2"/>
        <v>930.20211002930716</v>
      </c>
      <c r="P61" s="1" t="s">
        <v>186</v>
      </c>
      <c r="Q61" t="str">
        <f t="shared" si="3"/>
        <v xml:space="preserve">      &lt;Variable Name="table_Ps[59]" DataType="REAL" IO="false" Protocol="false" UI="false" Default="false" LogPV="false" IsRetained="false" Alarm="false" UoM="NoUnits" Comment="" Kind="Var" Access="ReadWrite" Decimals="1" Min="" Max="" InitialValue="930.202110029307" StringSize="0" /&gt;
</v>
      </c>
    </row>
    <row r="62" spans="12:17" x14ac:dyDescent="0.25">
      <c r="L62">
        <f t="shared" si="1"/>
        <v>975.15698144516409</v>
      </c>
      <c r="M62" s="5" t="s">
        <v>67</v>
      </c>
      <c r="N62" s="2">
        <v>6</v>
      </c>
      <c r="O62" s="1">
        <f t="shared" si="2"/>
        <v>936.58993893437651</v>
      </c>
      <c r="P62" s="1" t="s">
        <v>187</v>
      </c>
      <c r="Q62" t="str">
        <f t="shared" si="3"/>
        <v xml:space="preserve">      &lt;Variable Name="table_Ps[60]" DataType="REAL" IO="false" Protocol="false" UI="false" Default="false" LogPV="false" IsRetained="false" Alarm="false" UoM="NoUnits" Comment="" Kind="Var" Access="ReadWrite" Decimals="1" Min="" Max="" InitialValue="936.589938934377" StringSize="0" /&gt;
</v>
      </c>
    </row>
    <row r="63" spans="12:17" x14ac:dyDescent="0.25">
      <c r="L63">
        <f t="shared" si="1"/>
        <v>982.8891233240447</v>
      </c>
      <c r="M63" s="5" t="s">
        <v>68</v>
      </c>
      <c r="N63" s="2">
        <v>6.1</v>
      </c>
      <c r="O63" s="1">
        <f t="shared" si="2"/>
        <v>943.01701178476287</v>
      </c>
      <c r="P63" s="1" t="s">
        <v>188</v>
      </c>
      <c r="Q63" t="str">
        <f t="shared" si="3"/>
        <v xml:space="preserve">      &lt;Variable Name="table_Ps[61]" DataType="REAL" IO="false" Protocol="false" UI="false" Default="false" LogPV="false" IsRetained="false" Alarm="false" UoM="NoUnits" Comment="" Kind="Var" Access="ReadWrite" Decimals="1" Min="" Max="" InitialValue="943.017011784763" StringSize="0" /&gt;
</v>
      </c>
    </row>
    <row r="64" spans="12:17" x14ac:dyDescent="0.25">
      <c r="L64">
        <f t="shared" si="1"/>
        <v>990.62250117078599</v>
      </c>
      <c r="M64" s="5" t="s">
        <v>69</v>
      </c>
      <c r="N64" s="2">
        <v>6.2</v>
      </c>
      <c r="O64" s="1">
        <f t="shared" si="2"/>
        <v>949.48353965821366</v>
      </c>
      <c r="P64" s="1" t="s">
        <v>189</v>
      </c>
      <c r="Q64" t="str">
        <f t="shared" si="3"/>
        <v xml:space="preserve">      &lt;Variable Name="table_Ps[62]" DataType="REAL" IO="false" Protocol="false" UI="false" Default="false" LogPV="false" IsRetained="false" Alarm="false" UoM="NoUnits" Comment="" Kind="Var" Access="ReadWrite" Decimals="1" Min="" Max="" InitialValue="949.483539658214" StringSize="0" /&gt;
</v>
      </c>
    </row>
    <row r="65" spans="12:17" x14ac:dyDescent="0.25">
      <c r="L65">
        <f t="shared" si="1"/>
        <v>998.35769576312453</v>
      </c>
      <c r="M65" s="5" t="s">
        <v>22</v>
      </c>
      <c r="N65" s="2">
        <v>6.3</v>
      </c>
      <c r="O65" s="1">
        <f t="shared" si="2"/>
        <v>955.9897345938557</v>
      </c>
      <c r="P65" s="1" t="s">
        <v>190</v>
      </c>
      <c r="Q65" t="str">
        <f t="shared" si="3"/>
        <v xml:space="preserve">      &lt;Variable Name="table_Ps[63]" DataType="REAL" IO="false" Protocol="false" UI="false" Default="false" LogPV="false" IsRetained="false" Alarm="false" UoM="NoUnits" Comment="" Kind="Var" Access="ReadWrite" Decimals="1" Min="" Max="" InitialValue="955.989734593856" StringSize="0" /&gt;
</v>
      </c>
    </row>
    <row r="66" spans="12:17" x14ac:dyDescent="0.25">
      <c r="L66">
        <f t="shared" si="1"/>
        <v>1006.0952878787963</v>
      </c>
      <c r="M66" s="5" t="s">
        <v>70</v>
      </c>
      <c r="N66" s="2">
        <v>6.4</v>
      </c>
      <c r="O66" s="1">
        <f t="shared" si="2"/>
        <v>962.53580959565284</v>
      </c>
      <c r="P66" s="1" t="s">
        <v>191</v>
      </c>
      <c r="Q66" t="str">
        <f t="shared" ref="Q66:Q97" si="4">REPLACE(REPLACE($Q$1,SEARCH("InitialValue=",$Q$1)+14,3,P66),SEARCH("table_Ps[0]",$Q$1)+9,1,M66)</f>
        <v xml:space="preserve">      &lt;Variable Name="table_Ps[64]" DataType="REAL" IO="false" Protocol="false" UI="false" Default="false" LogPV="false" IsRetained="false" Alarm="false" UoM="NoUnits" Comment="" Kind="Var" Access="ReadWrite" Decimals="1" Min="" Max="" InitialValue="962.535809595653" StringSize="0" /&gt;
</v>
      </c>
    </row>
    <row r="67" spans="12:17" x14ac:dyDescent="0.25">
      <c r="L67">
        <f t="shared" ref="L67:L122" si="5">IF(N67&gt;0,1.8424,2.498)*10^11* (5.2538151E-13 * (N67^3) - 9.27905831E-12*(N67^2) + 4.7426215836E-10*N67 + 2.66785321269E-09)</f>
        <v>1013.8358582955378</v>
      </c>
      <c r="M67" s="5" t="s">
        <v>71</v>
      </c>
      <c r="N67" s="2">
        <v>6.5</v>
      </c>
      <c r="O67" s="1">
        <f t="shared" ref="O67:O122" si="6">IF(N67&gt;0,1.8424,2.498)*10^11*EXP(-IF(N67&gt;0,5331,5419)/(N67+273.15))</f>
        <v>969.12197863596384</v>
      </c>
      <c r="P67" s="1" t="s">
        <v>192</v>
      </c>
      <c r="Q67" t="str">
        <f t="shared" si="4"/>
        <v xml:space="preserve">      &lt;Variable Name="table_Ps[65]" DataType="REAL" IO="false" Protocol="false" UI="false" Default="false" LogPV="false" IsRetained="false" Alarm="false" UoM="NoUnits" Comment="" Kind="Var" Access="ReadWrite" Decimals="1" Min="" Max="" InitialValue="969.121978635964" StringSize="0" /&gt;
</v>
      </c>
    </row>
    <row r="68" spans="12:17" x14ac:dyDescent="0.25">
      <c r="L68">
        <f t="shared" si="5"/>
        <v>1021.5799877910856</v>
      </c>
      <c r="M68" s="5" t="s">
        <v>72</v>
      </c>
      <c r="N68" s="2">
        <v>6.6</v>
      </c>
      <c r="O68" s="1">
        <f t="shared" si="6"/>
        <v>975.74845665900909</v>
      </c>
      <c r="P68" s="1" t="s">
        <v>193</v>
      </c>
      <c r="Q68" t="str">
        <f t="shared" si="4"/>
        <v xml:space="preserve">      &lt;Variable Name="table_Ps[66]" DataType="REAL" IO="false" Protocol="false" UI="false" Default="false" LogPV="false" IsRetained="false" Alarm="false" UoM="NoUnits" Comment="" Kind="Var" Access="ReadWrite" Decimals="1" Min="" Max="" InitialValue="975.748456659009" StringSize="0" /&gt;
</v>
      </c>
    </row>
    <row r="69" spans="12:17" x14ac:dyDescent="0.25">
      <c r="L69">
        <f t="shared" si="5"/>
        <v>1029.3282571431764</v>
      </c>
      <c r="M69" s="5" t="s">
        <v>20</v>
      </c>
      <c r="N69" s="2">
        <v>6.7</v>
      </c>
      <c r="O69" s="1">
        <f t="shared" si="6"/>
        <v>982.41545958440997</v>
      </c>
      <c r="P69" s="1" t="s">
        <v>194</v>
      </c>
      <c r="Q69" t="str">
        <f t="shared" si="4"/>
        <v xml:space="preserve">      &lt;Variable Name="table_Ps[67]" DataType="REAL" IO="false" Protocol="false" UI="false" Default="false" LogPV="false" IsRetained="false" Alarm="false" UoM="NoUnits" Comment="" Kind="Var" Access="ReadWrite" Decimals="1" Min="" Max="" InitialValue="982.41545958441" StringSize="0" /&gt;
</v>
      </c>
    </row>
    <row r="70" spans="12:17" x14ac:dyDescent="0.25">
      <c r="L70">
        <f t="shared" si="5"/>
        <v>1037.0812471295458</v>
      </c>
      <c r="M70" s="5" t="s">
        <v>73</v>
      </c>
      <c r="N70" s="2">
        <v>6.8</v>
      </c>
      <c r="O70" s="1">
        <f t="shared" si="6"/>
        <v>989.12320431074556</v>
      </c>
      <c r="P70" s="1" t="s">
        <v>195</v>
      </c>
      <c r="Q70" t="str">
        <f t="shared" si="4"/>
        <v xml:space="preserve">      &lt;Variable Name="table_Ps[68]" DataType="REAL" IO="false" Protocol="false" UI="false" Default="false" LogPV="false" IsRetained="false" Alarm="false" UoM="NoUnits" Comment="" Kind="Var" Access="ReadWrite" Decimals="1" Min="" Max="" InitialValue="989.123204310746" StringSize="0" /&gt;
</v>
      </c>
    </row>
    <row r="71" spans="12:17" x14ac:dyDescent="0.25">
      <c r="L71">
        <f t="shared" si="5"/>
        <v>1044.8395385279309</v>
      </c>
      <c r="M71" s="5" t="s">
        <v>74</v>
      </c>
      <c r="N71" s="2">
        <v>6.9</v>
      </c>
      <c r="O71" s="1">
        <f t="shared" si="6"/>
        <v>995.87190871905727</v>
      </c>
      <c r="P71" s="1" t="s">
        <v>196</v>
      </c>
      <c r="Q71" t="str">
        <f t="shared" si="4"/>
        <v xml:space="preserve">      &lt;Variable Name="table_Ps[69]" DataType="REAL" IO="false" Protocol="false" UI="false" Default="false" LogPV="false" IsRetained="false" Alarm="false" UoM="NoUnits" Comment="" Kind="Var" Access="ReadWrite" Decimals="1" Min="" Max="" InitialValue="995.871908719057" StringSize="0" /&gt;
</v>
      </c>
    </row>
    <row r="72" spans="12:17" x14ac:dyDescent="0.25">
      <c r="L72">
        <f t="shared" si="5"/>
        <v>1052.603712116068</v>
      </c>
      <c r="M72" s="5" t="s">
        <v>19</v>
      </c>
      <c r="N72" s="2">
        <v>7</v>
      </c>
      <c r="O72" s="1">
        <f t="shared" si="6"/>
        <v>1002.6617916764254</v>
      </c>
      <c r="P72" s="1" t="s">
        <v>197</v>
      </c>
      <c r="Q72" t="str">
        <f t="shared" si="4"/>
        <v xml:space="preserve">      &lt;Variable Name="table_Ps[70]" DataType="REAL" IO="false" Protocol="false" UI="false" Default="false" LogPV="false" IsRetained="false" Alarm="false" UoM="NoUnits" Comment="" Kind="Var" Access="ReadWrite" Decimals="1" Min="" Max="" InitialValue="1002.66179167643" StringSize="0" /&gt;
</v>
      </c>
    </row>
    <row r="73" spans="12:17" x14ac:dyDescent="0.25">
      <c r="L73">
        <f t="shared" si="5"/>
        <v>1060.3743486716933</v>
      </c>
      <c r="M73" s="5" t="s">
        <v>75</v>
      </c>
      <c r="N73" s="2">
        <v>7.1</v>
      </c>
      <c r="O73" s="1">
        <f t="shared" si="6"/>
        <v>1009.4930730395178</v>
      </c>
      <c r="P73" s="1" t="s">
        <v>198</v>
      </c>
      <c r="Q73" t="str">
        <f t="shared" si="4"/>
        <v xml:space="preserve">      &lt;Variable Name="table_Ps[71]" DataType="REAL" IO="false" Protocol="false" UI="false" Default="false" LogPV="false" IsRetained="false" Alarm="false" UoM="NoUnits" Comment="" Kind="Var" Access="ReadWrite" Decimals="1" Min="" Max="" InitialValue="1009.49307303952" StringSize="0" /&gt;
</v>
      </c>
    </row>
    <row r="74" spans="12:17" x14ac:dyDescent="0.25">
      <c r="L74">
        <f t="shared" si="5"/>
        <v>1068.1520289725433</v>
      </c>
      <c r="M74" s="5" t="s">
        <v>76</v>
      </c>
      <c r="N74" s="2">
        <v>7.2</v>
      </c>
      <c r="O74" s="1">
        <f t="shared" si="6"/>
        <v>1016.3659736581532</v>
      </c>
      <c r="P74" s="1" t="s">
        <v>199</v>
      </c>
      <c r="Q74" t="str">
        <f t="shared" si="4"/>
        <v xml:space="preserve">      &lt;Variable Name="table_Ps[72]" DataType="REAL" IO="false" Protocol="false" UI="false" Default="false" LogPV="false" IsRetained="false" Alarm="false" UoM="NoUnits" Comment="" Kind="Var" Access="ReadWrite" Decimals="1" Min="" Max="" InitialValue="1016.36597365815" StringSize="0" /&gt;
</v>
      </c>
    </row>
    <row r="75" spans="12:17" x14ac:dyDescent="0.25">
      <c r="L75">
        <f t="shared" si="5"/>
        <v>1075.9373337963546</v>
      </c>
      <c r="M75" s="5" t="s">
        <v>8</v>
      </c>
      <c r="N75" s="2">
        <v>7.3</v>
      </c>
      <c r="O75" s="1">
        <f t="shared" si="6"/>
        <v>1023.2807153789007</v>
      </c>
      <c r="P75" s="1" t="s">
        <v>200</v>
      </c>
      <c r="Q75" t="str">
        <f t="shared" si="4"/>
        <v xml:space="preserve">      &lt;Variable Name="table_Ps[73]" DataType="REAL" IO="false" Protocol="false" UI="false" Default="false" LogPV="false" IsRetained="false" Alarm="false" UoM="NoUnits" Comment="" Kind="Var" Access="ReadWrite" Decimals="1" Min="" Max="" InitialValue="1023.2807153789" StringSize="0" /&gt;
</v>
      </c>
    </row>
    <row r="76" spans="12:17" x14ac:dyDescent="0.25">
      <c r="L76">
        <f t="shared" si="5"/>
        <v>1083.7308439208634</v>
      </c>
      <c r="M76" s="5" t="s">
        <v>77</v>
      </c>
      <c r="N76" s="2">
        <v>7.4</v>
      </c>
      <c r="O76" s="1">
        <f t="shared" si="6"/>
        <v>1030.2375210486316</v>
      </c>
      <c r="P76" s="1" t="s">
        <v>201</v>
      </c>
      <c r="Q76" t="str">
        <f t="shared" si="4"/>
        <v xml:space="preserve">      &lt;Variable Name="table_Ps[74]" DataType="REAL" IO="false" Protocol="false" UI="false" Default="false" LogPV="false" IsRetained="false" Alarm="false" UoM="NoUnits" Comment="" Kind="Var" Access="ReadWrite" Decimals="1" Min="" Max="" InitialValue="1030.23752104863" StringSize="0" /&gt;
</v>
      </c>
    </row>
    <row r="77" spans="12:17" x14ac:dyDescent="0.25">
      <c r="L77">
        <f t="shared" si="5"/>
        <v>1091.5331401238061</v>
      </c>
      <c r="M77" s="5" t="s">
        <v>78</v>
      </c>
      <c r="N77" s="2">
        <v>7.5</v>
      </c>
      <c r="O77" s="1">
        <f t="shared" si="6"/>
        <v>1037.2366145181556</v>
      </c>
      <c r="P77" s="1" t="s">
        <v>202</v>
      </c>
      <c r="Q77" t="str">
        <f t="shared" si="4"/>
        <v xml:space="preserve">      &lt;Variable Name="table_Ps[75]" DataType="REAL" IO="false" Protocol="false" UI="false" Default="false" LogPV="false" IsRetained="false" Alarm="false" UoM="NoUnits" Comment="" Kind="Var" Access="ReadWrite" Decimals="1" Min="" Max="" InitialValue="1037.23661451816" StringSize="0" /&gt;
</v>
      </c>
    </row>
    <row r="78" spans="12:17" x14ac:dyDescent="0.25">
      <c r="L78">
        <f t="shared" si="5"/>
        <v>1099.3448031829191</v>
      </c>
      <c r="M78" s="5" t="s">
        <v>79</v>
      </c>
      <c r="N78" s="2">
        <v>7.6</v>
      </c>
      <c r="O78" s="1">
        <f t="shared" si="6"/>
        <v>1044.278220645786</v>
      </c>
      <c r="P78" s="1" t="s">
        <v>203</v>
      </c>
      <c r="Q78" t="str">
        <f t="shared" si="4"/>
        <v xml:space="preserve">      &lt;Variable Name="table_Ps[76]" DataType="REAL" IO="false" Protocol="false" UI="false" Default="false" LogPV="false" IsRetained="false" Alarm="false" UoM="NoUnits" Comment="" Kind="Var" Access="ReadWrite" Decimals="1" Min="" Max="" InitialValue="1044.27822064579" StringSize="0" /&gt;
</v>
      </c>
    </row>
    <row r="79" spans="12:17" x14ac:dyDescent="0.25">
      <c r="L79">
        <f t="shared" si="5"/>
        <v>1107.166413875939</v>
      </c>
      <c r="M79" s="5" t="s">
        <v>80</v>
      </c>
      <c r="N79" s="2">
        <v>7.7</v>
      </c>
      <c r="O79" s="1">
        <f t="shared" si="6"/>
        <v>1051.3625653009847</v>
      </c>
      <c r="P79" s="1" t="s">
        <v>204</v>
      </c>
      <c r="Q79" t="str">
        <f t="shared" si="4"/>
        <v xml:space="preserve">      &lt;Variable Name="table_Ps[77]" DataType="REAL" IO="false" Protocol="false" UI="false" Default="false" LogPV="false" IsRetained="false" Alarm="false" UoM="NoUnits" Comment="" Kind="Var" Access="ReadWrite" Decimals="1" Min="" Max="" InitialValue="1051.36256530098" StringSize="0" /&gt;
</v>
      </c>
    </row>
    <row r="80" spans="12:17" x14ac:dyDescent="0.25">
      <c r="L80">
        <f t="shared" si="5"/>
        <v>1114.9985529806024</v>
      </c>
      <c r="M80" s="5" t="s">
        <v>81</v>
      </c>
      <c r="N80" s="2">
        <v>7.8</v>
      </c>
      <c r="O80" s="1">
        <f t="shared" si="6"/>
        <v>1058.4898753679665</v>
      </c>
      <c r="P80" s="1" t="s">
        <v>205</v>
      </c>
      <c r="Q80" t="str">
        <f t="shared" si="4"/>
        <v xml:space="preserve">      &lt;Variable Name="table_Ps[78]" DataType="REAL" IO="false" Protocol="false" UI="false" Default="false" LogPV="false" IsRetained="false" Alarm="false" UoM="NoUnits" Comment="" Kind="Var" Access="ReadWrite" Decimals="1" Min="" Max="" InitialValue="1058.48987536797" StringSize="0" /&gt;
</v>
      </c>
    </row>
    <row r="81" spans="12:17" x14ac:dyDescent="0.25">
      <c r="L81">
        <f t="shared" si="5"/>
        <v>1122.8418012746451</v>
      </c>
      <c r="M81" s="5" t="s">
        <v>23</v>
      </c>
      <c r="N81" s="2">
        <v>7.9</v>
      </c>
      <c r="O81" s="1">
        <f t="shared" si="6"/>
        <v>1065.6603787493279</v>
      </c>
      <c r="P81" s="1" t="s">
        <v>206</v>
      </c>
      <c r="Q81" t="str">
        <f t="shared" si="4"/>
        <v xml:space="preserve">      &lt;Variable Name="table_Ps[79]" DataType="REAL" IO="false" Protocol="false" UI="false" Default="false" LogPV="false" IsRetained="false" Alarm="false" UoM="NoUnits" Comment="" Kind="Var" Access="ReadWrite" Decimals="1" Min="" Max="" InitialValue="1065.66037874933" StringSize="0" /&gt;
</v>
      </c>
    </row>
    <row r="82" spans="12:17" x14ac:dyDescent="0.25">
      <c r="L82">
        <f t="shared" si="5"/>
        <v>1130.696739535804</v>
      </c>
      <c r="M82" s="5" t="s">
        <v>82</v>
      </c>
      <c r="N82" s="2">
        <v>8</v>
      </c>
      <c r="O82" s="1">
        <f t="shared" si="6"/>
        <v>1072.8743043697173</v>
      </c>
      <c r="P82" s="1" t="s">
        <v>207</v>
      </c>
      <c r="Q82" t="str">
        <f t="shared" si="4"/>
        <v xml:space="preserve">      &lt;Variable Name="table_Ps[80]" DataType="REAL" IO="false" Protocol="false" UI="false" Default="false" LogPV="false" IsRetained="false" Alarm="false" UoM="NoUnits" Comment="" Kind="Var" Access="ReadWrite" Decimals="1" Min="" Max="" InitialValue="1072.87430436972" StringSize="0" /&gt;
</v>
      </c>
    </row>
    <row r="83" spans="12:17" x14ac:dyDescent="0.25">
      <c r="L83">
        <f t="shared" si="5"/>
        <v>1138.5639485418151</v>
      </c>
      <c r="M83" s="5" t="s">
        <v>83</v>
      </c>
      <c r="N83" s="2">
        <v>8.1</v>
      </c>
      <c r="O83" s="1">
        <f t="shared" si="6"/>
        <v>1080.1318821794373</v>
      </c>
      <c r="P83" s="1" t="s">
        <v>208</v>
      </c>
      <c r="Q83" t="str">
        <f t="shared" si="4"/>
        <v xml:space="preserve">      &lt;Variable Name="table_Ps[81]" DataType="REAL" IO="false" Protocol="false" UI="false" Default="false" LogPV="false" IsRetained="false" Alarm="false" UoM="NoUnits" Comment="" Kind="Var" Access="ReadWrite" Decimals="1" Min="" Max="" InitialValue="1080.13188217944" StringSize="0" /&gt;
</v>
      </c>
    </row>
    <row r="84" spans="12:17" x14ac:dyDescent="0.25">
      <c r="L84">
        <f t="shared" si="5"/>
        <v>1146.4440090704154</v>
      </c>
      <c r="M84" s="5" t="s">
        <v>84</v>
      </c>
      <c r="N84" s="2">
        <v>8.1999999999999993</v>
      </c>
      <c r="O84" s="1">
        <f t="shared" si="6"/>
        <v>1087.4333431581465</v>
      </c>
      <c r="P84" s="1" t="s">
        <v>209</v>
      </c>
      <c r="Q84" t="str">
        <f t="shared" si="4"/>
        <v xml:space="preserve">      &lt;Variable Name="table_Ps[82]" DataType="REAL" IO="false" Protocol="false" UI="false" Default="false" LogPV="false" IsRetained="false" Alarm="false" UoM="NoUnits" Comment="" Kind="Var" Access="ReadWrite" Decimals="1" Min="" Max="" InitialValue="1087.43334315815" StringSize="0" /&gt;
</v>
      </c>
    </row>
    <row r="85" spans="12:17" x14ac:dyDescent="0.25">
      <c r="L85">
        <f t="shared" si="5"/>
        <v>1154.3375018993409</v>
      </c>
      <c r="M85" s="5" t="s">
        <v>85</v>
      </c>
      <c r="N85" s="2">
        <v>8.3000000000000007</v>
      </c>
      <c r="O85" s="1">
        <f t="shared" si="6"/>
        <v>1094.7789193185026</v>
      </c>
      <c r="P85" s="1" t="s">
        <v>210</v>
      </c>
      <c r="Q85" t="str">
        <f t="shared" si="4"/>
        <v xml:space="preserve">      &lt;Variable Name="table_Ps[83]" DataType="REAL" IO="false" Protocol="false" UI="false" Default="false" LogPV="false" IsRetained="false" Alarm="false" UoM="NoUnits" Comment="" Kind="Var" Access="ReadWrite" Decimals="1" Min="" Max="" InitialValue="1094.7789193185" StringSize="0" /&gt;
</v>
      </c>
    </row>
    <row r="86" spans="12:17" x14ac:dyDescent="0.25">
      <c r="L86">
        <f t="shared" si="5"/>
        <v>1162.2450078063282</v>
      </c>
      <c r="M86" s="5" t="s">
        <v>86</v>
      </c>
      <c r="N86" s="2">
        <v>8.4</v>
      </c>
      <c r="O86" s="1">
        <f t="shared" si="6"/>
        <v>1102.1688437098467</v>
      </c>
      <c r="P86" s="1" t="s">
        <v>211</v>
      </c>
      <c r="Q86" t="str">
        <f t="shared" si="4"/>
        <v xml:space="preserve">      &lt;Variable Name="table_Ps[84]" DataType="REAL" IO="false" Protocol="false" UI="false" Default="false" LogPV="false" IsRetained="false" Alarm="false" UoM="NoUnits" Comment="" Kind="Var" Access="ReadWrite" Decimals="1" Min="" Max="" InitialValue="1102.16884370985" StringSize="0" /&gt;
</v>
      </c>
    </row>
    <row r="87" spans="12:17" x14ac:dyDescent="0.25">
      <c r="L87">
        <f t="shared" si="5"/>
        <v>1170.1671075691133</v>
      </c>
      <c r="M87" s="5" t="s">
        <v>13</v>
      </c>
      <c r="N87" s="2">
        <v>8.5</v>
      </c>
      <c r="O87" s="1">
        <f t="shared" si="6"/>
        <v>1109.6033504218972</v>
      </c>
      <c r="P87" s="1" t="s">
        <v>212</v>
      </c>
      <c r="Q87" t="str">
        <f t="shared" si="4"/>
        <v xml:space="preserve">      &lt;Variable Name="table_Ps[85]" DataType="REAL" IO="false" Protocol="false" UI="false" Default="false" LogPV="false" IsRetained="false" Alarm="false" UoM="NoUnits" Comment="" Kind="Var" Access="ReadWrite" Decimals="1" Min="" Max="" InitialValue="1109.6033504219" StringSize="0" /&gt;
</v>
      </c>
    </row>
    <row r="88" spans="12:17" x14ac:dyDescent="0.25">
      <c r="L88">
        <f t="shared" si="5"/>
        <v>1178.1043819654333</v>
      </c>
      <c r="M88" s="5" t="s">
        <v>87</v>
      </c>
      <c r="N88" s="2">
        <v>8.6</v>
      </c>
      <c r="O88" s="1">
        <f t="shared" si="6"/>
        <v>1117.0826745884276</v>
      </c>
      <c r="P88" s="1" t="s">
        <v>213</v>
      </c>
      <c r="Q88" t="str">
        <f t="shared" si="4"/>
        <v xml:space="preserve">      &lt;Variable Name="table_Ps[86]" DataType="REAL" IO="false" Protocol="false" UI="false" Default="false" LogPV="false" IsRetained="false" Alarm="false" UoM="NoUnits" Comment="" Kind="Var" Access="ReadWrite" Decimals="1" Min="" Max="" InitialValue="1117.08267458843" StringSize="0" /&gt;
</v>
      </c>
    </row>
    <row r="89" spans="12:17" x14ac:dyDescent="0.25">
      <c r="L89">
        <f t="shared" si="5"/>
        <v>1186.0574117730241</v>
      </c>
      <c r="M89" s="5" t="s">
        <v>88</v>
      </c>
      <c r="N89" s="2">
        <v>8.6999999999999993</v>
      </c>
      <c r="O89" s="1">
        <f t="shared" si="6"/>
        <v>1124.6070523909796</v>
      </c>
      <c r="P89" s="1" t="s">
        <v>214</v>
      </c>
      <c r="Q89" t="str">
        <f t="shared" si="4"/>
        <v xml:space="preserve">      &lt;Variable Name="table_Ps[87]" DataType="REAL" IO="false" Protocol="false" UI="false" Default="false" LogPV="false" IsRetained="false" Alarm="false" UoM="NoUnits" Comment="" Kind="Var" Access="ReadWrite" Decimals="1" Min="" Max="" InitialValue="1124.60705239098" StringSize="0" /&gt;
</v>
      </c>
    </row>
    <row r="90" spans="12:17" x14ac:dyDescent="0.25">
      <c r="L90">
        <f t="shared" si="5"/>
        <v>1194.0267777696224</v>
      </c>
      <c r="M90" s="5" t="s">
        <v>33</v>
      </c>
      <c r="N90" s="2">
        <v>8.8000000000000007</v>
      </c>
      <c r="O90" s="1">
        <f t="shared" si="6"/>
        <v>1132.1767210625828</v>
      </c>
      <c r="P90" s="1" t="s">
        <v>215</v>
      </c>
      <c r="Q90" t="str">
        <f t="shared" si="4"/>
        <v xml:space="preserve">      &lt;Variable Name="table_Ps[88]" DataType="REAL" IO="false" Protocol="false" UI="false" Default="false" LogPV="false" IsRetained="false" Alarm="false" UoM="NoUnits" Comment="" Kind="Var" Access="ReadWrite" Decimals="1" Min="" Max="" InitialValue="1132.17672106258" StringSize="0" /&gt;
</v>
      </c>
    </row>
    <row r="91" spans="12:17" x14ac:dyDescent="0.25">
      <c r="L91">
        <f t="shared" si="5"/>
        <v>1202.0130607329643</v>
      </c>
      <c r="M91" s="5" t="s">
        <v>89</v>
      </c>
      <c r="N91" s="2">
        <v>8.9</v>
      </c>
      <c r="O91" s="1">
        <f t="shared" si="6"/>
        <v>1139.7919188914691</v>
      </c>
      <c r="P91" s="1" t="s">
        <v>216</v>
      </c>
      <c r="Q91" t="str">
        <f t="shared" si="4"/>
        <v xml:space="preserve">      &lt;Variable Name="table_Ps[89]" DataType="REAL" IO="false" Protocol="false" UI="false" Default="false" LogPV="false" IsRetained="false" Alarm="false" UoM="NoUnits" Comment="" Kind="Var" Access="ReadWrite" Decimals="1" Min="" Max="" InitialValue="1139.79191889147" StringSize="0" /&gt;
</v>
      </c>
    </row>
    <row r="92" spans="12:17" x14ac:dyDescent="0.25">
      <c r="L92">
        <f t="shared" si="5"/>
        <v>1210.0168414407863</v>
      </c>
      <c r="M92" s="5" t="s">
        <v>14</v>
      </c>
      <c r="N92" s="2">
        <v>9</v>
      </c>
      <c r="O92" s="1">
        <f t="shared" si="6"/>
        <v>1147.4528852248118</v>
      </c>
      <c r="P92" s="1" t="s">
        <v>217</v>
      </c>
      <c r="Q92" t="str">
        <f t="shared" si="4"/>
        <v xml:space="preserve">      &lt;Variable Name="table_Ps[90]" DataType="REAL" IO="false" Protocol="false" UI="false" Default="false" LogPV="false" IsRetained="false" Alarm="false" UoM="NoUnits" Comment="" Kind="Var" Access="ReadWrite" Decimals="1" Min="" Max="" InitialValue="1147.45288522481" StringSize="0" /&gt;
</v>
      </c>
    </row>
    <row r="93" spans="12:17" x14ac:dyDescent="0.25">
      <c r="L93">
        <f t="shared" si="5"/>
        <v>1218.0387006708249</v>
      </c>
      <c r="M93" s="5" t="s">
        <v>90</v>
      </c>
      <c r="N93" s="2">
        <v>9.1</v>
      </c>
      <c r="O93" s="1">
        <f t="shared" si="6"/>
        <v>1155.1598604724468</v>
      </c>
      <c r="P93" s="1" t="s">
        <v>218</v>
      </c>
      <c r="Q93" t="str">
        <f t="shared" si="4"/>
        <v xml:space="preserve">      &lt;Variable Name="table_Ps[91]" DataType="REAL" IO="false" Protocol="false" UI="false" Default="false" LogPV="false" IsRetained="false" Alarm="false" UoM="NoUnits" Comment="" Kind="Var" Access="ReadWrite" Decimals="1" Min="" Max="" InitialValue="1155.15986047245" StringSize="0" /&gt;
</v>
      </c>
    </row>
    <row r="94" spans="12:17" x14ac:dyDescent="0.25">
      <c r="L94">
        <f t="shared" si="5"/>
        <v>1226.0792192008169</v>
      </c>
      <c r="M94" s="5" t="s">
        <v>16</v>
      </c>
      <c r="N94" s="2">
        <v>9.1999999999999993</v>
      </c>
      <c r="O94" s="1">
        <f t="shared" si="6"/>
        <v>1162.9130861106441</v>
      </c>
      <c r="P94" s="1" t="s">
        <v>219</v>
      </c>
      <c r="Q94" t="str">
        <f t="shared" si="4"/>
        <v xml:space="preserve">      &lt;Variable Name="table_Ps[92]" DataType="REAL" IO="false" Protocol="false" UI="false" Default="false" LogPV="false" IsRetained="false" Alarm="false" UoM="NoUnits" Comment="" Kind="Var" Access="ReadWrite" Decimals="1" Min="" Max="" InitialValue="1162.91308611064" StringSize="0" /&gt;
</v>
      </c>
    </row>
    <row r="95" spans="12:17" x14ac:dyDescent="0.25">
      <c r="L95">
        <f t="shared" si="5"/>
        <v>1234.1389778084981</v>
      </c>
      <c r="M95" s="5" t="s">
        <v>18</v>
      </c>
      <c r="N95" s="2">
        <v>9.3000000000000007</v>
      </c>
      <c r="O95" s="1">
        <f t="shared" si="6"/>
        <v>1170.7128046858663</v>
      </c>
      <c r="P95" s="1" t="s">
        <v>220</v>
      </c>
      <c r="Q95" t="str">
        <f t="shared" si="4"/>
        <v xml:space="preserve">      &lt;Variable Name="table_Ps[93]" DataType="REAL" IO="false" Protocol="false" UI="false" Default="false" LogPV="false" IsRetained="false" Alarm="false" UoM="NoUnits" Comment="" Kind="Var" Access="ReadWrite" Decimals="1" Min="" Max="" InitialValue="1170.71280468587" StringSize="0" /&gt;
</v>
      </c>
    </row>
    <row r="96" spans="12:17" x14ac:dyDescent="0.25">
      <c r="L96">
        <f t="shared" si="5"/>
        <v>1242.2185572716053</v>
      </c>
      <c r="M96" s="5" t="s">
        <v>91</v>
      </c>
      <c r="N96" s="2">
        <v>9.4</v>
      </c>
      <c r="O96" s="1">
        <f t="shared" si="6"/>
        <v>1178.5592598185194</v>
      </c>
      <c r="P96" s="1" t="s">
        <v>221</v>
      </c>
      <c r="Q96" t="str">
        <f t="shared" si="4"/>
        <v xml:space="preserve">      &lt;Variable Name="table_Ps[94]" DataType="REAL" IO="false" Protocol="false" UI="false" Default="false" LogPV="false" IsRetained="false" Alarm="false" UoM="NoUnits" Comment="" Kind="Var" Access="ReadWrite" Decimals="1" Min="" Max="" InitialValue="1178.55925981852" StringSize="0" /&gt;
</v>
      </c>
    </row>
    <row r="97" spans="12:17" x14ac:dyDescent="0.25">
      <c r="L97">
        <f t="shared" si="5"/>
        <v>1250.3185383678745</v>
      </c>
      <c r="M97" s="5" t="s">
        <v>92</v>
      </c>
      <c r="N97" s="2">
        <v>9.5</v>
      </c>
      <c r="O97" s="1">
        <f t="shared" si="6"/>
        <v>1186.4526962067473</v>
      </c>
      <c r="P97" s="1" t="s">
        <v>222</v>
      </c>
      <c r="Q97" t="str">
        <f t="shared" si="4"/>
        <v xml:space="preserve">      &lt;Variable Name="table_Ps[95]" DataType="REAL" IO="false" Protocol="false" UI="false" Default="false" LogPV="false" IsRetained="false" Alarm="false" UoM="NoUnits" Comment="" Kind="Var" Access="ReadWrite" Decimals="1" Min="" Max="" InitialValue="1186.45269620675" StringSize="0" /&gt;
</v>
      </c>
    </row>
    <row r="98" spans="12:17" x14ac:dyDescent="0.25">
      <c r="L98">
        <f t="shared" si="5"/>
        <v>1258.4395018750422</v>
      </c>
      <c r="M98" s="5" t="s">
        <v>93</v>
      </c>
      <c r="N98" s="2">
        <v>9.6</v>
      </c>
      <c r="O98" s="1">
        <f t="shared" si="6"/>
        <v>1194.3933596302097</v>
      </c>
      <c r="P98" s="1" t="s">
        <v>223</v>
      </c>
      <c r="Q98" t="str">
        <f t="shared" ref="Q98:Q122" si="7">REPLACE(REPLACE($Q$1,SEARCH("InitialValue=",$Q$1)+14,3,P98),SEARCH("table_Ps[0]",$Q$1)+9,1,M98)</f>
        <v xml:space="preserve">      &lt;Variable Name="table_Ps[96]" DataType="REAL" IO="false" Protocol="false" UI="false" Default="false" LogPV="false" IsRetained="false" Alarm="false" UoM="NoUnits" Comment="" Kind="Var" Access="ReadWrite" Decimals="1" Min="" Max="" InitialValue="1194.39335963021" StringSize="0" /&gt;
</v>
      </c>
    </row>
    <row r="99" spans="12:17" x14ac:dyDescent="0.25">
      <c r="L99">
        <f t="shared" si="5"/>
        <v>1266.5820285708455</v>
      </c>
      <c r="M99" s="5" t="s">
        <v>24</v>
      </c>
      <c r="N99" s="2">
        <v>9.6999999999999993</v>
      </c>
      <c r="O99" s="1">
        <f t="shared" si="6"/>
        <v>1202.381496953868</v>
      </c>
      <c r="P99" s="1" t="s">
        <v>224</v>
      </c>
      <c r="Q99" t="str">
        <f t="shared" si="7"/>
        <v xml:space="preserve">      &lt;Variable Name="table_Ps[97]" DataType="REAL" IO="false" Protocol="false" UI="false" Default="false" LogPV="false" IsRetained="false" Alarm="false" UoM="NoUnits" Comment="" Kind="Var" Access="ReadWrite" Decimals="1" Min="" Max="" InitialValue="1202.38149695387" StringSize="0" /&gt;
</v>
      </c>
    </row>
    <row r="100" spans="12:17" x14ac:dyDescent="0.25">
      <c r="L100">
        <f t="shared" si="5"/>
        <v>1274.7466992330201</v>
      </c>
      <c r="M100" s="5" t="s">
        <v>94</v>
      </c>
      <c r="N100" s="2">
        <v>9.8000000000000007</v>
      </c>
      <c r="O100" s="1">
        <f t="shared" si="6"/>
        <v>1210.4173561318223</v>
      </c>
      <c r="P100" s="1" t="s">
        <v>225</v>
      </c>
      <c r="Q100" t="str">
        <f t="shared" si="7"/>
        <v xml:space="preserve">      &lt;Variable Name="table_Ps[98]" DataType="REAL" IO="false" Protocol="false" UI="false" Default="false" LogPV="false" IsRetained="false" Alarm="false" UoM="NoUnits" Comment="" Kind="Var" Access="ReadWrite" Decimals="1" Min="" Max="" InitialValue="1210.41735613182" StringSize="0" /&gt;
</v>
      </c>
    </row>
    <row r="101" spans="12:17" x14ac:dyDescent="0.25">
      <c r="L101">
        <f t="shared" si="5"/>
        <v>1282.9340946393029</v>
      </c>
      <c r="M101" s="5" t="s">
        <v>95</v>
      </c>
      <c r="N101" s="2">
        <v>9.9</v>
      </c>
      <c r="O101" s="1">
        <f t="shared" si="6"/>
        <v>1218.5011862110885</v>
      </c>
      <c r="P101" s="1" t="s">
        <v>226</v>
      </c>
      <c r="Q101" t="str">
        <f t="shared" si="7"/>
        <v xml:space="preserve">      &lt;Variable Name="table_Ps[99]" DataType="REAL" IO="false" Protocol="false" UI="false" Default="false" LogPV="false" IsRetained="false" Alarm="false" UoM="NoUnits" Comment="" Kind="Var" Access="ReadWrite" Decimals="1" Min="" Max="" InitialValue="1218.50118621109" StringSize="0" /&gt;
</v>
      </c>
    </row>
    <row r="102" spans="12:17" x14ac:dyDescent="0.25">
      <c r="L102">
        <f t="shared" si="5"/>
        <v>1291.1447955674296</v>
      </c>
      <c r="M102" s="5" t="s">
        <v>96</v>
      </c>
      <c r="N102" s="2">
        <v>10</v>
      </c>
      <c r="O102" s="1">
        <f t="shared" si="6"/>
        <v>1226.6332373354533</v>
      </c>
      <c r="P102" s="1" t="s">
        <v>227</v>
      </c>
      <c r="Q102" t="str">
        <f t="shared" si="7"/>
        <v xml:space="preserve">      &lt;Variable Name="table_Ps[100]" DataType="REAL" IO="false" Protocol="false" UI="false" Default="false" LogPV="false" IsRetained="false" Alarm="false" UoM="NoUnits" Comment="" Kind="Var" Access="ReadWrite" Decimals="1" Min="" Max="" InitialValue="1226.63323733545" StringSize="0" /&gt;
</v>
      </c>
    </row>
    <row r="103" spans="12:17" x14ac:dyDescent="0.25">
      <c r="L103">
        <f t="shared" si="5"/>
        <v>1299.379382795137</v>
      </c>
      <c r="M103" s="5" t="s">
        <v>97</v>
      </c>
      <c r="N103" s="2">
        <v>10.1</v>
      </c>
      <c r="O103" s="1">
        <f t="shared" si="6"/>
        <v>1234.8137607492763</v>
      </c>
      <c r="P103" s="1" t="s">
        <v>228</v>
      </c>
      <c r="Q103" t="str">
        <f t="shared" si="7"/>
        <v xml:space="preserve">      &lt;Variable Name="table_Ps[101]" DataType="REAL" IO="false" Protocol="false" UI="false" Default="false" LogPV="false" IsRetained="false" Alarm="false" UoM="NoUnits" Comment="" Kind="Var" Access="ReadWrite" Decimals="1" Min="" Max="" InitialValue="1234.81376074928" StringSize="0" /&gt;
</v>
      </c>
    </row>
    <row r="104" spans="12:17" x14ac:dyDescent="0.25">
      <c r="L104">
        <f t="shared" si="5"/>
        <v>1307.6384371001618</v>
      </c>
      <c r="M104" s="5" t="s">
        <v>98</v>
      </c>
      <c r="N104" s="2">
        <v>10.199999999999999</v>
      </c>
      <c r="O104" s="1">
        <f t="shared" si="6"/>
        <v>1243.043008801345</v>
      </c>
      <c r="P104" s="1" t="s">
        <v>229</v>
      </c>
      <c r="Q104" t="str">
        <f t="shared" si="7"/>
        <v xml:space="preserve">      &lt;Variable Name="table_Ps[102]" DataType="REAL" IO="false" Protocol="false" UI="false" Default="false" LogPV="false" IsRetained="false" Alarm="false" UoM="NoUnits" Comment="" Kind="Var" Access="ReadWrite" Decimals="1" Min="" Max="" InitialValue="1243.04300880134" StringSize="0" /&gt;
</v>
      </c>
    </row>
    <row r="105" spans="12:17" x14ac:dyDescent="0.25">
      <c r="L105">
        <f t="shared" si="5"/>
        <v>1315.9225392602405</v>
      </c>
      <c r="M105" s="5" t="s">
        <v>99</v>
      </c>
      <c r="N105" s="2">
        <v>10.3</v>
      </c>
      <c r="O105" s="1">
        <f t="shared" si="6"/>
        <v>1251.3212349487544</v>
      </c>
      <c r="P105" s="1" t="s">
        <v>230</v>
      </c>
      <c r="Q105" t="str">
        <f t="shared" si="7"/>
        <v xml:space="preserve">      &lt;Variable Name="table_Ps[103]" DataType="REAL" IO="false" Protocol="false" UI="false" Default="false" LogPV="false" IsRetained="false" Alarm="false" UoM="NoUnits" Comment="" Kind="Var" Access="ReadWrite" Decimals="1" Min="" Max="" InitialValue="1251.32123494875" StringSize="0" /&gt;
</v>
      </c>
    </row>
    <row r="106" spans="12:17" x14ac:dyDescent="0.25">
      <c r="L106">
        <f t="shared" si="5"/>
        <v>1324.2322700531088</v>
      </c>
      <c r="M106" s="5" t="s">
        <v>100</v>
      </c>
      <c r="N106" s="2">
        <v>10.4</v>
      </c>
      <c r="O106" s="1">
        <f t="shared" si="6"/>
        <v>1259.6486937607051</v>
      </c>
      <c r="P106" s="1" t="s">
        <v>231</v>
      </c>
      <c r="Q106" t="str">
        <f t="shared" si="7"/>
        <v xml:space="preserve">      &lt;Variable Name="table_Ps[104]" DataType="REAL" IO="false" Protocol="false" UI="false" Default="false" LogPV="false" IsRetained="false" Alarm="false" UoM="NoUnits" Comment="" Kind="Var" Access="ReadWrite" Decimals="1" Min="" Max="" InitialValue="1259.64869376071" StringSize="0" /&gt;
</v>
      </c>
    </row>
    <row r="107" spans="12:17" x14ac:dyDescent="0.25">
      <c r="L107">
        <f t="shared" si="5"/>
        <v>1332.5682102565033</v>
      </c>
      <c r="M107" s="5" t="s">
        <v>101</v>
      </c>
      <c r="N107" s="2">
        <v>10.5</v>
      </c>
      <c r="O107" s="1">
        <f t="shared" si="6"/>
        <v>1268.0256409224401</v>
      </c>
      <c r="P107" s="1" t="s">
        <v>232</v>
      </c>
      <c r="Q107" t="str">
        <f t="shared" si="7"/>
        <v xml:space="preserve">      &lt;Variable Name="table_Ps[105]" DataType="REAL" IO="false" Protocol="false" UI="false" Default="false" LogPV="false" IsRetained="false" Alarm="false" UoM="NoUnits" Comment="" Kind="Var" Access="ReadWrite" Decimals="1" Min="" Max="" InitialValue="1268.02564092244" StringSize="0" /&gt;
</v>
      </c>
    </row>
    <row r="108" spans="12:17" x14ac:dyDescent="0.25">
      <c r="L108">
        <f t="shared" si="5"/>
        <v>1340.9309406481609</v>
      </c>
      <c r="M108" s="5" t="s">
        <v>102</v>
      </c>
      <c r="N108" s="2">
        <v>10.6</v>
      </c>
      <c r="O108" s="1">
        <f t="shared" si="6"/>
        <v>1276.4523332390686</v>
      </c>
      <c r="P108" s="1" t="s">
        <v>233</v>
      </c>
      <c r="Q108" t="str">
        <f t="shared" si="7"/>
        <v xml:space="preserve">      &lt;Variable Name="table_Ps[106]" DataType="REAL" IO="false" Protocol="false" UI="false" Default="false" LogPV="false" IsRetained="false" Alarm="false" UoM="NoUnits" Comment="" Kind="Var" Access="ReadWrite" Decimals="1" Min="" Max="" InitialValue="1276.45233323907" StringSize="0" /&gt;
</v>
      </c>
    </row>
    <row r="109" spans="12:17" x14ac:dyDescent="0.25">
      <c r="L109">
        <f t="shared" si="5"/>
        <v>1349.3210420058178</v>
      </c>
      <c r="M109" s="5" t="s">
        <v>103</v>
      </c>
      <c r="N109" s="2">
        <v>10.7</v>
      </c>
      <c r="O109" s="1">
        <f t="shared" si="6"/>
        <v>1284.9290286394828</v>
      </c>
      <c r="P109" s="1" t="s">
        <v>234</v>
      </c>
      <c r="Q109" t="str">
        <f t="shared" si="7"/>
        <v xml:space="preserve">      &lt;Variable Name="table_Ps[107]" DataType="REAL" IO="false" Protocol="false" UI="false" Default="false" LogPV="false" IsRetained="false" Alarm="false" UoM="NoUnits" Comment="" Kind="Var" Access="ReadWrite" Decimals="1" Min="" Max="" InitialValue="1284.92902863948" StringSize="0" /&gt;
</v>
      </c>
    </row>
    <row r="110" spans="12:17" x14ac:dyDescent="0.25">
      <c r="L110">
        <f t="shared" si="5"/>
        <v>1357.7390951072102</v>
      </c>
      <c r="M110" s="5" t="s">
        <v>104</v>
      </c>
      <c r="N110" s="2">
        <v>10.8</v>
      </c>
      <c r="O110" s="1">
        <f t="shared" si="6"/>
        <v>1293.4559861802632</v>
      </c>
      <c r="P110" s="1" t="s">
        <v>235</v>
      </c>
      <c r="Q110" t="str">
        <f t="shared" si="7"/>
        <v xml:space="preserve">      &lt;Variable Name="table_Ps[108]" DataType="REAL" IO="false" Protocol="false" UI="false" Default="false" LogPV="false" IsRetained="false" Alarm="false" UoM="NoUnits" Comment="" Kind="Var" Access="ReadWrite" Decimals="1" Min="" Max="" InitialValue="1293.45598618026" StringSize="0" /&gt;
</v>
      </c>
    </row>
    <row r="111" spans="12:17" x14ac:dyDescent="0.25">
      <c r="L111">
        <f t="shared" si="5"/>
        <v>1366.1856807300751</v>
      </c>
      <c r="M111" s="5" t="s">
        <v>105</v>
      </c>
      <c r="N111" s="2">
        <v>10.9</v>
      </c>
      <c r="O111" s="1">
        <f t="shared" si="6"/>
        <v>1302.0334660495553</v>
      </c>
      <c r="P111" s="1" t="s">
        <v>236</v>
      </c>
      <c r="Q111" t="str">
        <f t="shared" si="7"/>
        <v xml:space="preserve">      &lt;Variable Name="table_Ps[109]" DataType="REAL" IO="false" Protocol="false" UI="false" Default="false" LogPV="false" IsRetained="false" Alarm="false" UoM="NoUnits" Comment="" Kind="Var" Access="ReadWrite" Decimals="1" Min="" Max="" InitialValue="1302.03346604956" StringSize="0" /&gt;
</v>
      </c>
    </row>
    <row r="112" spans="12:17" x14ac:dyDescent="0.25">
      <c r="L112">
        <f t="shared" si="5"/>
        <v>1374.6613796521481</v>
      </c>
      <c r="M112" s="5" t="s">
        <v>106</v>
      </c>
      <c r="N112" s="2">
        <v>11</v>
      </c>
      <c r="O112" s="1">
        <f t="shared" si="6"/>
        <v>1310.6617295710098</v>
      </c>
      <c r="P112" s="1" t="s">
        <v>237</v>
      </c>
      <c r="Q112" t="str">
        <f t="shared" si="7"/>
        <v xml:space="preserve">      &lt;Variable Name="table_Ps[110]" DataType="REAL" IO="false" Protocol="false" UI="false" Default="false" LogPV="false" IsRetained="false" Alarm="false" UoM="NoUnits" Comment="" Kind="Var" Access="ReadWrite" Decimals="1" Min="" Max="" InitialValue="1310.66172957101" StringSize="0" /&gt;
</v>
      </c>
    </row>
    <row r="113" spans="12:17" x14ac:dyDescent="0.25">
      <c r="L113">
        <f t="shared" si="5"/>
        <v>1383.166772651166</v>
      </c>
      <c r="M113" s="5" t="s">
        <v>107</v>
      </c>
      <c r="N113" s="2">
        <v>11.1</v>
      </c>
      <c r="O113" s="1">
        <f t="shared" si="6"/>
        <v>1319.3410392076994</v>
      </c>
      <c r="P113" s="1" t="s">
        <v>238</v>
      </c>
      <c r="Q113" t="str">
        <f t="shared" si="7"/>
        <v xml:space="preserve">      &lt;Variable Name="table_Ps[111]" DataType="REAL" IO="false" Protocol="false" UI="false" Default="false" LogPV="false" IsRetained="false" Alarm="false" UoM="NoUnits" Comment="" Kind="Var" Access="ReadWrite" Decimals="1" Min="" Max="" InitialValue="1319.3410392077" StringSize="0" /&gt;
</v>
      </c>
    </row>
    <row r="114" spans="12:17" x14ac:dyDescent="0.25">
      <c r="L114">
        <f t="shared" si="5"/>
        <v>1391.7024405048651</v>
      </c>
      <c r="M114" s="5" t="s">
        <v>108</v>
      </c>
      <c r="N114" s="2">
        <v>11.2</v>
      </c>
      <c r="O114" s="1">
        <f t="shared" si="6"/>
        <v>1328.0716585660441</v>
      </c>
      <c r="P114" s="1" t="s">
        <v>239</v>
      </c>
      <c r="Q114" t="str">
        <f t="shared" si="7"/>
        <v xml:space="preserve">      &lt;Variable Name="table_Ps[112]" DataType="REAL" IO="false" Protocol="false" UI="false" Default="false" LogPV="false" IsRetained="false" Alarm="false" UoM="NoUnits" Comment="" Kind="Var" Access="ReadWrite" Decimals="1" Min="" Max="" InitialValue="1328.07165856604" StringSize="0" /&gt;
</v>
      </c>
    </row>
    <row r="115" spans="12:17" x14ac:dyDescent="0.25">
      <c r="L115">
        <f t="shared" si="5"/>
        <v>1400.2689639909822</v>
      </c>
      <c r="M115" s="5" t="s">
        <v>109</v>
      </c>
      <c r="N115" s="2">
        <v>11.3</v>
      </c>
      <c r="O115" s="1">
        <f t="shared" si="6"/>
        <v>1336.8538523997863</v>
      </c>
      <c r="P115" s="1" t="s">
        <v>240</v>
      </c>
      <c r="Q115" t="str">
        <f t="shared" si="7"/>
        <v xml:space="preserve">      &lt;Variable Name="table_Ps[113]" DataType="REAL" IO="false" Protocol="false" UI="false" Default="false" LogPV="false" IsRetained="false" Alarm="false" UoM="NoUnits" Comment="" Kind="Var" Access="ReadWrite" Decimals="1" Min="" Max="" InitialValue="1336.85385239979" StringSize="0" /&gt;
</v>
      </c>
    </row>
    <row r="116" spans="12:17" x14ac:dyDescent="0.25">
      <c r="L116">
        <f t="shared" si="5"/>
        <v>1408.8669238872531</v>
      </c>
      <c r="M116" s="5" t="s">
        <v>110</v>
      </c>
      <c r="N116" s="2">
        <v>11.4</v>
      </c>
      <c r="O116" s="1">
        <f t="shared" si="6"/>
        <v>1345.6878866138959</v>
      </c>
      <c r="P116" s="1" t="s">
        <v>241</v>
      </c>
      <c r="Q116" t="str">
        <f t="shared" si="7"/>
        <v xml:space="preserve">      &lt;Variable Name="table_Ps[114]" DataType="REAL" IO="false" Protocol="false" UI="false" Default="false" LogPV="false" IsRetained="false" Alarm="false" UoM="NoUnits" Comment="" Kind="Var" Access="ReadWrite" Decimals="1" Min="" Max="" InitialValue="1345.6878866139" StringSize="0" /&gt;
</v>
      </c>
    </row>
    <row r="117" spans="12:17" x14ac:dyDescent="0.25">
      <c r="L117">
        <f t="shared" si="5"/>
        <v>1417.4969009714148</v>
      </c>
      <c r="M117" s="5" t="s">
        <v>111</v>
      </c>
      <c r="N117" s="2">
        <v>11.5</v>
      </c>
      <c r="O117" s="1">
        <f t="shared" si="6"/>
        <v>1354.5740282685872</v>
      </c>
      <c r="P117" s="1" t="s">
        <v>242</v>
      </c>
      <c r="Q117" t="str">
        <f t="shared" si="7"/>
        <v xml:space="preserve">      &lt;Variable Name="table_Ps[115]" DataType="REAL" IO="false" Protocol="false" UI="false" Default="false" LogPV="false" IsRetained="false" Alarm="false" UoM="NoUnits" Comment="" Kind="Var" Access="ReadWrite" Decimals="1" Min="" Max="" InitialValue="1354.57402826859" StringSize="0" /&gt;
</v>
      </c>
    </row>
    <row r="118" spans="12:17" x14ac:dyDescent="0.25">
      <c r="L118">
        <f t="shared" si="5"/>
        <v>1426.1594760212033</v>
      </c>
      <c r="M118" s="5" t="s">
        <v>112</v>
      </c>
      <c r="N118" s="2">
        <v>11.6</v>
      </c>
      <c r="O118" s="1">
        <f t="shared" si="6"/>
        <v>1363.5125455832356</v>
      </c>
      <c r="P118" s="1" t="s">
        <v>243</v>
      </c>
      <c r="Q118" t="str">
        <f t="shared" si="7"/>
        <v xml:space="preserve">      &lt;Variable Name="table_Ps[116]" DataType="REAL" IO="false" Protocol="false" UI="false" Default="false" LogPV="false" IsRetained="false" Alarm="false" UoM="NoUnits" Comment="" Kind="Var" Access="ReadWrite" Decimals="1" Min="" Max="" InitialValue="1363.51254558324" StringSize="0" /&gt;
</v>
      </c>
    </row>
    <row r="119" spans="12:17" x14ac:dyDescent="0.25">
      <c r="L119">
        <f t="shared" si="5"/>
        <v>1434.8552298143557</v>
      </c>
      <c r="M119" s="5" t="s">
        <v>113</v>
      </c>
      <c r="N119" s="2">
        <v>11.7</v>
      </c>
      <c r="O119" s="1">
        <f t="shared" si="6"/>
        <v>1372.5037079403962</v>
      </c>
      <c r="P119" s="1" t="s">
        <v>244</v>
      </c>
      <c r="Q119" t="str">
        <f t="shared" si="7"/>
        <v xml:space="preserve">      &lt;Variable Name="table_Ps[117]" DataType="REAL" IO="false" Protocol="false" UI="false" Default="false" LogPV="false" IsRetained="false" Alarm="false" UoM="NoUnits" Comment="" Kind="Var" Access="ReadWrite" Decimals="1" Min="" Max="" InitialValue="1372.5037079404" StringSize="0" /&gt;
</v>
      </c>
    </row>
    <row r="120" spans="12:17" x14ac:dyDescent="0.25">
      <c r="L120">
        <f t="shared" si="5"/>
        <v>1443.5847431286072</v>
      </c>
      <c r="M120" s="5" t="s">
        <v>114</v>
      </c>
      <c r="N120" s="2">
        <v>11.8</v>
      </c>
      <c r="O120" s="1">
        <f t="shared" si="6"/>
        <v>1381.5477858897973</v>
      </c>
      <c r="P120" s="1" t="s">
        <v>245</v>
      </c>
      <c r="Q120" t="str">
        <f t="shared" si="7"/>
        <v xml:space="preserve">      &lt;Variable Name="table_Ps[118]" DataType="REAL" IO="false" Protocol="false" UI="false" Default="false" LogPV="false" IsRetained="false" Alarm="false" UoM="NoUnits" Comment="" Kind="Var" Access="ReadWrite" Decimals="1" Min="" Max="" InitialValue="1381.5477858898" StringSize="0" /&gt;
</v>
      </c>
    </row>
    <row r="121" spans="12:17" x14ac:dyDescent="0.25">
      <c r="L121">
        <f t="shared" si="5"/>
        <v>1452.3485967416952</v>
      </c>
      <c r="M121" s="5" t="s">
        <v>115</v>
      </c>
      <c r="N121" s="2">
        <v>11.9</v>
      </c>
      <c r="O121" s="1">
        <f t="shared" si="6"/>
        <v>1390.6450511522985</v>
      </c>
      <c r="P121" s="1" t="s">
        <v>246</v>
      </c>
      <c r="Q121" t="str">
        <f t="shared" si="7"/>
        <v xml:space="preserve">      &lt;Variable Name="table_Ps[119]" DataType="REAL" IO="false" Protocol="false" UI="false" Default="false" LogPV="false" IsRetained="false" Alarm="false" UoM="NoUnits" Comment="" Kind="Var" Access="ReadWrite" Decimals="1" Min="" Max="" InitialValue="1390.6450511523" StringSize="0" /&gt;
</v>
      </c>
    </row>
    <row r="122" spans="12:17" x14ac:dyDescent="0.25">
      <c r="L122">
        <f t="shared" si="5"/>
        <v>1461.1473714313561</v>
      </c>
      <c r="M122" s="5" t="s">
        <v>116</v>
      </c>
      <c r="N122" s="2">
        <v>12</v>
      </c>
      <c r="O122" s="1">
        <f t="shared" si="6"/>
        <v>1399.7957766239631</v>
      </c>
      <c r="P122" s="1" t="s">
        <v>247</v>
      </c>
      <c r="Q122" t="str">
        <f t="shared" si="7"/>
        <v xml:space="preserve">      &lt;Variable Name="table_Ps[120]" DataType="REAL" IO="false" Protocol="false" UI="false" Default="false" LogPV="false" IsRetained="false" Alarm="false" UoM="NoUnits" Comment="" Kind="Var" Access="ReadWrite" Decimals="1" Min="" Max="" InitialValue="1399.79577662396" StringSize="0" /&gt;
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121"/>
  <sheetViews>
    <sheetView workbookViewId="0">
      <selection activeCell="A4" sqref="A4"/>
    </sheetView>
  </sheetViews>
  <sheetFormatPr defaultRowHeight="15.75" x14ac:dyDescent="0.25"/>
  <cols>
    <col min="1" max="1" width="254" bestFit="1" customWidth="1"/>
  </cols>
  <sheetData>
    <row r="1" spans="1:1" ht="31.5" x14ac:dyDescent="0.25">
      <c r="A1" s="6" t="s">
        <v>248</v>
      </c>
    </row>
    <row r="2" spans="1:1" ht="31.5" x14ac:dyDescent="0.25">
      <c r="A2" s="3" t="s">
        <v>249</v>
      </c>
    </row>
    <row r="3" spans="1:1" ht="31.5" x14ac:dyDescent="0.25">
      <c r="A3" s="3" t="s">
        <v>250</v>
      </c>
    </row>
    <row r="4" spans="1:1" ht="31.5" x14ac:dyDescent="0.25">
      <c r="A4" s="3" t="s">
        <v>251</v>
      </c>
    </row>
    <row r="5" spans="1:1" x14ac:dyDescent="0.25">
      <c r="A5" t="s">
        <v>252</v>
      </c>
    </row>
    <row r="6" spans="1:1" x14ac:dyDescent="0.25">
      <c r="A6" t="s">
        <v>253</v>
      </c>
    </row>
    <row r="7" spans="1:1" x14ac:dyDescent="0.25">
      <c r="A7" t="s">
        <v>254</v>
      </c>
    </row>
    <row r="8" spans="1:1" x14ac:dyDescent="0.25">
      <c r="A8" t="s">
        <v>255</v>
      </c>
    </row>
    <row r="9" spans="1:1" x14ac:dyDescent="0.25">
      <c r="A9" t="s">
        <v>256</v>
      </c>
    </row>
    <row r="10" spans="1:1" x14ac:dyDescent="0.25">
      <c r="A10" t="s">
        <v>257</v>
      </c>
    </row>
    <row r="11" spans="1:1" x14ac:dyDescent="0.25">
      <c r="A11" t="s">
        <v>258</v>
      </c>
    </row>
    <row r="12" spans="1:1" x14ac:dyDescent="0.25">
      <c r="A12" t="s">
        <v>259</v>
      </c>
    </row>
    <row r="13" spans="1:1" x14ac:dyDescent="0.25">
      <c r="A13" t="s">
        <v>260</v>
      </c>
    </row>
    <row r="14" spans="1:1" x14ac:dyDescent="0.25">
      <c r="A14" t="s">
        <v>261</v>
      </c>
    </row>
    <row r="15" spans="1:1" x14ac:dyDescent="0.25">
      <c r="A15" t="s">
        <v>262</v>
      </c>
    </row>
    <row r="16" spans="1:1" x14ac:dyDescent="0.25">
      <c r="A16" t="s">
        <v>263</v>
      </c>
    </row>
    <row r="17" spans="1:1" x14ac:dyDescent="0.25">
      <c r="A17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  <row r="20" spans="1:1" x14ac:dyDescent="0.25">
      <c r="A20" t="s">
        <v>267</v>
      </c>
    </row>
    <row r="21" spans="1:1" x14ac:dyDescent="0.25">
      <c r="A21" t="s">
        <v>268</v>
      </c>
    </row>
    <row r="22" spans="1:1" x14ac:dyDescent="0.25">
      <c r="A22" t="s">
        <v>269</v>
      </c>
    </row>
    <row r="23" spans="1:1" x14ac:dyDescent="0.25">
      <c r="A23" t="s">
        <v>270</v>
      </c>
    </row>
    <row r="24" spans="1:1" x14ac:dyDescent="0.25">
      <c r="A24" t="s">
        <v>271</v>
      </c>
    </row>
    <row r="25" spans="1:1" x14ac:dyDescent="0.25">
      <c r="A25" t="s">
        <v>272</v>
      </c>
    </row>
    <row r="26" spans="1:1" x14ac:dyDescent="0.25">
      <c r="A26" t="s">
        <v>273</v>
      </c>
    </row>
    <row r="27" spans="1:1" x14ac:dyDescent="0.25">
      <c r="A27" t="s">
        <v>274</v>
      </c>
    </row>
    <row r="28" spans="1:1" x14ac:dyDescent="0.25">
      <c r="A28" t="s">
        <v>275</v>
      </c>
    </row>
    <row r="29" spans="1:1" x14ac:dyDescent="0.25">
      <c r="A29" t="s">
        <v>276</v>
      </c>
    </row>
    <row r="30" spans="1:1" x14ac:dyDescent="0.25">
      <c r="A30" t="s">
        <v>277</v>
      </c>
    </row>
    <row r="31" spans="1:1" x14ac:dyDescent="0.25">
      <c r="A31" t="s">
        <v>278</v>
      </c>
    </row>
    <row r="32" spans="1:1" x14ac:dyDescent="0.25">
      <c r="A32" t="s">
        <v>279</v>
      </c>
    </row>
    <row r="33" spans="1:1" x14ac:dyDescent="0.25">
      <c r="A33" t="s">
        <v>280</v>
      </c>
    </row>
    <row r="34" spans="1:1" x14ac:dyDescent="0.25">
      <c r="A34" t="s">
        <v>281</v>
      </c>
    </row>
    <row r="35" spans="1:1" x14ac:dyDescent="0.25">
      <c r="A35" t="s">
        <v>282</v>
      </c>
    </row>
    <row r="36" spans="1:1" x14ac:dyDescent="0.25">
      <c r="A36" t="s">
        <v>283</v>
      </c>
    </row>
    <row r="37" spans="1:1" x14ac:dyDescent="0.25">
      <c r="A37" t="s">
        <v>284</v>
      </c>
    </row>
    <row r="38" spans="1:1" x14ac:dyDescent="0.25">
      <c r="A38" t="s">
        <v>285</v>
      </c>
    </row>
    <row r="39" spans="1:1" x14ac:dyDescent="0.25">
      <c r="A39" t="s">
        <v>286</v>
      </c>
    </row>
    <row r="40" spans="1:1" x14ac:dyDescent="0.25">
      <c r="A40" t="s">
        <v>287</v>
      </c>
    </row>
    <row r="41" spans="1:1" x14ac:dyDescent="0.25">
      <c r="A41" t="s">
        <v>288</v>
      </c>
    </row>
    <row r="42" spans="1:1" x14ac:dyDescent="0.25">
      <c r="A42" t="s">
        <v>289</v>
      </c>
    </row>
    <row r="43" spans="1:1" x14ac:dyDescent="0.25">
      <c r="A43" t="s">
        <v>290</v>
      </c>
    </row>
    <row r="44" spans="1:1" x14ac:dyDescent="0.25">
      <c r="A44" t="s">
        <v>291</v>
      </c>
    </row>
    <row r="45" spans="1:1" x14ac:dyDescent="0.25">
      <c r="A45" t="s">
        <v>292</v>
      </c>
    </row>
    <row r="46" spans="1:1" x14ac:dyDescent="0.25">
      <c r="A46" t="s">
        <v>293</v>
      </c>
    </row>
    <row r="47" spans="1:1" x14ac:dyDescent="0.25">
      <c r="A47" t="s">
        <v>294</v>
      </c>
    </row>
    <row r="48" spans="1:1" x14ac:dyDescent="0.25">
      <c r="A48" t="s">
        <v>295</v>
      </c>
    </row>
    <row r="49" spans="1:1" x14ac:dyDescent="0.25">
      <c r="A49" t="s">
        <v>296</v>
      </c>
    </row>
    <row r="50" spans="1:1" x14ac:dyDescent="0.25">
      <c r="A50" t="s">
        <v>297</v>
      </c>
    </row>
    <row r="51" spans="1:1" x14ac:dyDescent="0.25">
      <c r="A51" t="s">
        <v>298</v>
      </c>
    </row>
    <row r="52" spans="1:1" x14ac:dyDescent="0.25">
      <c r="A52" t="s">
        <v>299</v>
      </c>
    </row>
    <row r="53" spans="1:1" x14ac:dyDescent="0.25">
      <c r="A53" t="s">
        <v>300</v>
      </c>
    </row>
    <row r="54" spans="1:1" x14ac:dyDescent="0.25">
      <c r="A54" t="s">
        <v>301</v>
      </c>
    </row>
    <row r="55" spans="1:1" x14ac:dyDescent="0.25">
      <c r="A55" t="s">
        <v>302</v>
      </c>
    </row>
    <row r="56" spans="1:1" x14ac:dyDescent="0.25">
      <c r="A56" t="s">
        <v>303</v>
      </c>
    </row>
    <row r="57" spans="1:1" x14ac:dyDescent="0.25">
      <c r="A57" t="s">
        <v>304</v>
      </c>
    </row>
    <row r="58" spans="1:1" x14ac:dyDescent="0.25">
      <c r="A58" t="s">
        <v>305</v>
      </c>
    </row>
    <row r="59" spans="1:1" x14ac:dyDescent="0.25">
      <c r="A59" t="s">
        <v>306</v>
      </c>
    </row>
    <row r="60" spans="1:1" x14ac:dyDescent="0.25">
      <c r="A60" t="s">
        <v>307</v>
      </c>
    </row>
    <row r="61" spans="1:1" x14ac:dyDescent="0.25">
      <c r="A61" t="s">
        <v>308</v>
      </c>
    </row>
    <row r="62" spans="1:1" x14ac:dyDescent="0.25">
      <c r="A62" t="s">
        <v>309</v>
      </c>
    </row>
    <row r="63" spans="1:1" x14ac:dyDescent="0.25">
      <c r="A63" t="s">
        <v>310</v>
      </c>
    </row>
    <row r="64" spans="1:1" x14ac:dyDescent="0.25">
      <c r="A64" t="s">
        <v>311</v>
      </c>
    </row>
    <row r="65" spans="1:1" x14ac:dyDescent="0.25">
      <c r="A65" t="s">
        <v>312</v>
      </c>
    </row>
    <row r="66" spans="1:1" x14ac:dyDescent="0.25">
      <c r="A66" t="s">
        <v>313</v>
      </c>
    </row>
    <row r="67" spans="1:1" x14ac:dyDescent="0.25">
      <c r="A67" t="s">
        <v>314</v>
      </c>
    </row>
    <row r="68" spans="1:1" x14ac:dyDescent="0.25">
      <c r="A68" t="s">
        <v>315</v>
      </c>
    </row>
    <row r="69" spans="1:1" x14ac:dyDescent="0.25">
      <c r="A69" t="s">
        <v>316</v>
      </c>
    </row>
    <row r="70" spans="1:1" x14ac:dyDescent="0.25">
      <c r="A70" t="s">
        <v>317</v>
      </c>
    </row>
    <row r="71" spans="1:1" x14ac:dyDescent="0.25">
      <c r="A71" t="s">
        <v>318</v>
      </c>
    </row>
    <row r="72" spans="1:1" x14ac:dyDescent="0.25">
      <c r="A72" t="s">
        <v>319</v>
      </c>
    </row>
    <row r="73" spans="1:1" x14ac:dyDescent="0.25">
      <c r="A73" t="s">
        <v>320</v>
      </c>
    </row>
    <row r="74" spans="1:1" x14ac:dyDescent="0.25">
      <c r="A74" t="s">
        <v>321</v>
      </c>
    </row>
    <row r="75" spans="1:1" x14ac:dyDescent="0.25">
      <c r="A75" t="s">
        <v>322</v>
      </c>
    </row>
    <row r="76" spans="1:1" x14ac:dyDescent="0.25">
      <c r="A76" t="s">
        <v>323</v>
      </c>
    </row>
    <row r="77" spans="1:1" x14ac:dyDescent="0.25">
      <c r="A77" t="s">
        <v>324</v>
      </c>
    </row>
    <row r="78" spans="1:1" x14ac:dyDescent="0.25">
      <c r="A78" t="s">
        <v>325</v>
      </c>
    </row>
    <row r="79" spans="1:1" x14ac:dyDescent="0.25">
      <c r="A79" t="s">
        <v>326</v>
      </c>
    </row>
    <row r="80" spans="1:1" x14ac:dyDescent="0.25">
      <c r="A80" t="s">
        <v>327</v>
      </c>
    </row>
    <row r="81" spans="1:1" x14ac:dyDescent="0.25">
      <c r="A81" t="s">
        <v>328</v>
      </c>
    </row>
    <row r="82" spans="1:1" x14ac:dyDescent="0.25">
      <c r="A82" t="s">
        <v>329</v>
      </c>
    </row>
    <row r="83" spans="1:1" x14ac:dyDescent="0.25">
      <c r="A83" t="s">
        <v>330</v>
      </c>
    </row>
    <row r="84" spans="1:1" x14ac:dyDescent="0.25">
      <c r="A84" t="s">
        <v>331</v>
      </c>
    </row>
    <row r="85" spans="1:1" x14ac:dyDescent="0.25">
      <c r="A85" t="s">
        <v>332</v>
      </c>
    </row>
    <row r="86" spans="1:1" x14ac:dyDescent="0.25">
      <c r="A86" t="s">
        <v>333</v>
      </c>
    </row>
    <row r="87" spans="1:1" x14ac:dyDescent="0.25">
      <c r="A87" t="s">
        <v>334</v>
      </c>
    </row>
    <row r="88" spans="1:1" x14ac:dyDescent="0.25">
      <c r="A88" t="s">
        <v>335</v>
      </c>
    </row>
    <row r="89" spans="1:1" x14ac:dyDescent="0.25">
      <c r="A89" t="s">
        <v>336</v>
      </c>
    </row>
    <row r="90" spans="1:1" x14ac:dyDescent="0.25">
      <c r="A90" t="s">
        <v>337</v>
      </c>
    </row>
    <row r="91" spans="1:1" x14ac:dyDescent="0.25">
      <c r="A91" t="s">
        <v>338</v>
      </c>
    </row>
    <row r="92" spans="1:1" x14ac:dyDescent="0.25">
      <c r="A92" t="s">
        <v>339</v>
      </c>
    </row>
    <row r="93" spans="1:1" x14ac:dyDescent="0.25">
      <c r="A93" t="s">
        <v>340</v>
      </c>
    </row>
    <row r="94" spans="1:1" x14ac:dyDescent="0.25">
      <c r="A94" t="s">
        <v>341</v>
      </c>
    </row>
    <row r="95" spans="1:1" x14ac:dyDescent="0.25">
      <c r="A95" t="s">
        <v>342</v>
      </c>
    </row>
    <row r="96" spans="1:1" x14ac:dyDescent="0.25">
      <c r="A96" t="s">
        <v>343</v>
      </c>
    </row>
    <row r="97" spans="1:1" x14ac:dyDescent="0.25">
      <c r="A97" t="s">
        <v>344</v>
      </c>
    </row>
    <row r="98" spans="1:1" x14ac:dyDescent="0.25">
      <c r="A98" t="s">
        <v>345</v>
      </c>
    </row>
    <row r="99" spans="1:1" x14ac:dyDescent="0.25">
      <c r="A99" t="s">
        <v>346</v>
      </c>
    </row>
    <row r="100" spans="1:1" x14ac:dyDescent="0.25">
      <c r="A100" t="s">
        <v>347</v>
      </c>
    </row>
    <row r="101" spans="1:1" x14ac:dyDescent="0.25">
      <c r="A101" t="s">
        <v>348</v>
      </c>
    </row>
    <row r="102" spans="1:1" x14ac:dyDescent="0.25">
      <c r="A102" t="s">
        <v>349</v>
      </c>
    </row>
    <row r="103" spans="1:1" x14ac:dyDescent="0.25">
      <c r="A103" t="s">
        <v>350</v>
      </c>
    </row>
    <row r="104" spans="1:1" x14ac:dyDescent="0.25">
      <c r="A104" t="s">
        <v>351</v>
      </c>
    </row>
    <row r="105" spans="1:1" x14ac:dyDescent="0.25">
      <c r="A105" t="s">
        <v>352</v>
      </c>
    </row>
    <row r="106" spans="1:1" x14ac:dyDescent="0.25">
      <c r="A106" t="s">
        <v>353</v>
      </c>
    </row>
    <row r="107" spans="1:1" x14ac:dyDescent="0.25">
      <c r="A107" t="s">
        <v>354</v>
      </c>
    </row>
    <row r="108" spans="1:1" x14ac:dyDescent="0.25">
      <c r="A108" t="s">
        <v>355</v>
      </c>
    </row>
    <row r="109" spans="1:1" x14ac:dyDescent="0.25">
      <c r="A109" t="s">
        <v>356</v>
      </c>
    </row>
    <row r="110" spans="1:1" x14ac:dyDescent="0.25">
      <c r="A110" t="s">
        <v>357</v>
      </c>
    </row>
    <row r="111" spans="1:1" x14ac:dyDescent="0.25">
      <c r="A111" t="s">
        <v>358</v>
      </c>
    </row>
    <row r="112" spans="1:1" x14ac:dyDescent="0.25">
      <c r="A112" t="s">
        <v>359</v>
      </c>
    </row>
    <row r="113" spans="1:1" x14ac:dyDescent="0.25">
      <c r="A113" t="s">
        <v>360</v>
      </c>
    </row>
    <row r="114" spans="1:1" x14ac:dyDescent="0.25">
      <c r="A114" t="s">
        <v>361</v>
      </c>
    </row>
    <row r="115" spans="1:1" x14ac:dyDescent="0.25">
      <c r="A115" t="s">
        <v>362</v>
      </c>
    </row>
    <row r="116" spans="1:1" x14ac:dyDescent="0.25">
      <c r="A116" t="s">
        <v>363</v>
      </c>
    </row>
    <row r="117" spans="1:1" x14ac:dyDescent="0.25">
      <c r="A117" t="s">
        <v>364</v>
      </c>
    </row>
    <row r="118" spans="1:1" x14ac:dyDescent="0.25">
      <c r="A118" t="s">
        <v>365</v>
      </c>
    </row>
    <row r="119" spans="1:1" x14ac:dyDescent="0.25">
      <c r="A119" t="s">
        <v>366</v>
      </c>
    </row>
    <row r="120" spans="1:1" x14ac:dyDescent="0.25">
      <c r="A120" t="s">
        <v>367</v>
      </c>
    </row>
    <row r="121" spans="1:1" x14ac:dyDescent="0.25">
      <c r="A121" t="s"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602"/>
  <sheetViews>
    <sheetView topLeftCell="A148" workbookViewId="0">
      <selection activeCell="P160" sqref="P160"/>
    </sheetView>
  </sheetViews>
  <sheetFormatPr defaultRowHeight="18.75" x14ac:dyDescent="0.3"/>
  <cols>
    <col min="5" max="5" width="10.125" customWidth="1"/>
    <col min="6" max="6" width="3.875" style="8" bestFit="1" customWidth="1"/>
    <col min="7" max="7" width="19" style="8" customWidth="1"/>
    <col min="8" max="8" width="14" style="8" customWidth="1"/>
    <col min="9" max="9" width="23.5" style="8" customWidth="1"/>
    <col min="13" max="13" width="3.875" style="8" bestFit="1" customWidth="1"/>
    <col min="14" max="14" width="19" style="8" customWidth="1"/>
    <col min="15" max="15" width="14" style="8" customWidth="1"/>
    <col min="16" max="16" width="23.5" style="8" customWidth="1"/>
  </cols>
  <sheetData>
    <row r="1" spans="1:16" x14ac:dyDescent="0.3">
      <c r="F1" s="7"/>
      <c r="G1" s="8" t="s">
        <v>3</v>
      </c>
      <c r="H1" s="9" t="s">
        <v>0</v>
      </c>
      <c r="I1" s="8" t="s">
        <v>3</v>
      </c>
      <c r="M1" s="7"/>
      <c r="N1" s="8" t="s">
        <v>3</v>
      </c>
      <c r="O1" s="9" t="s">
        <v>0</v>
      </c>
      <c r="P1" s="8" t="s">
        <v>3</v>
      </c>
    </row>
    <row r="2" spans="1:16" x14ac:dyDescent="0.3">
      <c r="A2" s="11" t="s">
        <v>369</v>
      </c>
      <c r="B2" s="12">
        <v>5.2538150999999997E-13</v>
      </c>
      <c r="F2" s="7" t="s">
        <v>117</v>
      </c>
      <c r="G2" s="7">
        <f>5.2538151E-13* (F2^3) - 9.27905831E-12 *(F2^2) +4.7426215836E-10*F2 +2.66785321269E-09</f>
        <v>2.6678532126900001E-9</v>
      </c>
      <c r="H2" s="9">
        <v>0</v>
      </c>
      <c r="I2" s="10">
        <f>EXP(-5331/(F2+273.15))</f>
        <v>3.3418241077617748E-9</v>
      </c>
      <c r="M2" s="7" t="s">
        <v>117</v>
      </c>
      <c r="N2" s="8">
        <f>IF(O2&gt;0,1.8424,2.498)*10^11*(5.2538151E-13* (O2^3) - 9.27905831E-12 *(O2^2) +4.7426215836E-10*O2 +2.66785321269E-09)</f>
        <v>666.42973252996217</v>
      </c>
      <c r="O2" s="9">
        <v>0</v>
      </c>
      <c r="P2" s="10">
        <f>IF(O2&gt;0,1.8424,2.498)*10^11*EXP(-IF(O2&gt;0,5331,5419)/(O2+273.15))</f>
        <v>604.86790074146438</v>
      </c>
    </row>
    <row r="3" spans="1:16" x14ac:dyDescent="0.3">
      <c r="A3" s="11" t="s">
        <v>370</v>
      </c>
      <c r="B3" s="12">
        <v>-9.2790583099999998E-12</v>
      </c>
      <c r="F3" s="7" t="s">
        <v>118</v>
      </c>
      <c r="G3" s="7">
        <f t="shared" ref="G3:G66" si="0">5.2538151E-13* (F3^3) - 9.27905831E-12 *(F3^2) +4.7426215836E-10*F3 +2.66785321269E-09</f>
        <v>3.1333616942500001E-9</v>
      </c>
      <c r="H3" s="9">
        <v>0.1</v>
      </c>
      <c r="I3" s="10">
        <f t="shared" ref="I3:I66" si="1">EXP(-IF(H3&gt;0,5331,5419)/(H3+273.15))</f>
        <v>3.3657783689997644E-9</v>
      </c>
      <c r="M3" s="7" t="s">
        <v>118</v>
      </c>
      <c r="N3" s="8">
        <f t="shared" ref="N3:N66" si="2">IF(O3&gt;0,1.8424,2.498)*10^11*(5.2538151E-13* (O3^3) - 9.27905831E-12 *(O3^2) +4.7426215836E-10*O3 +2.66785321269E-09)</f>
        <v>500.24608297088935</v>
      </c>
      <c r="O3" s="9">
        <v>0.1</v>
      </c>
      <c r="P3" s="10">
        <f t="shared" ref="P3:P66" si="3">IF(O3&gt;0,1.8424,2.498)*10^11*EXP(-IF(O3&gt;0,5331,5419)/(O3+273.15))</f>
        <v>620.11100670451663</v>
      </c>
    </row>
    <row r="4" spans="1:16" x14ac:dyDescent="0.3">
      <c r="A4" s="11" t="s">
        <v>371</v>
      </c>
      <c r="B4" s="12">
        <v>4.7426215835999995E-10</v>
      </c>
      <c r="F4" s="7" t="s">
        <v>119</v>
      </c>
      <c r="G4" s="7">
        <f t="shared" si="0"/>
        <v>3.5834643482499998E-9</v>
      </c>
      <c r="H4" s="9">
        <v>0.2</v>
      </c>
      <c r="I4" s="10">
        <f t="shared" si="1"/>
        <v>3.3898866197179575E-9</v>
      </c>
      <c r="M4" s="7" t="s">
        <v>119</v>
      </c>
      <c r="N4" s="8">
        <f t="shared" si="2"/>
        <v>508.93327933944875</v>
      </c>
      <c r="O4" s="9">
        <v>0.2</v>
      </c>
      <c r="P4" s="10">
        <f t="shared" si="3"/>
        <v>624.55271081683645</v>
      </c>
    </row>
    <row r="5" spans="1:16" x14ac:dyDescent="0.3">
      <c r="A5" s="11" t="s">
        <v>372</v>
      </c>
      <c r="B5" s="12">
        <v>2.6678532126900001E-9</v>
      </c>
      <c r="F5" s="7" t="s">
        <v>120</v>
      </c>
      <c r="G5" s="7">
        <f t="shared" si="0"/>
        <v>4.0213134637499999E-9</v>
      </c>
      <c r="H5" s="9">
        <v>0.3</v>
      </c>
      <c r="I5" s="10">
        <f t="shared" si="1"/>
        <v>3.4141497296050036E-9</v>
      </c>
      <c r="M5" s="7" t="s">
        <v>120</v>
      </c>
      <c r="N5" s="8">
        <f t="shared" si="2"/>
        <v>517.58744578942026</v>
      </c>
      <c r="O5" s="9">
        <v>0.3</v>
      </c>
      <c r="P5" s="10">
        <f t="shared" si="3"/>
        <v>629.02294618242581</v>
      </c>
    </row>
    <row r="6" spans="1:16" x14ac:dyDescent="0.3">
      <c r="F6" s="7" t="s">
        <v>121</v>
      </c>
      <c r="G6" s="7">
        <f t="shared" si="0"/>
        <v>4.4500613298100001E-9</v>
      </c>
      <c r="H6" s="9">
        <v>0.4</v>
      </c>
      <c r="I6" s="10">
        <f t="shared" si="1"/>
        <v>3.438568572531437E-9</v>
      </c>
      <c r="M6" s="7" t="s">
        <v>121</v>
      </c>
      <c r="N6" s="8">
        <f t="shared" si="2"/>
        <v>526.20916309854044</v>
      </c>
      <c r="O6" s="9">
        <v>0.4</v>
      </c>
      <c r="P6" s="10">
        <f t="shared" si="3"/>
        <v>633.52187380319197</v>
      </c>
    </row>
    <row r="7" spans="1:16" x14ac:dyDescent="0.3">
      <c r="F7" s="7" t="s">
        <v>122</v>
      </c>
      <c r="G7" s="7">
        <f t="shared" si="0"/>
        <v>4.8728602354899999E-9</v>
      </c>
      <c r="H7" s="9">
        <v>0.5</v>
      </c>
      <c r="I7" s="10">
        <f t="shared" si="1"/>
        <v>3.4631440265659585E-9</v>
      </c>
      <c r="M7" s="7" t="s">
        <v>122</v>
      </c>
      <c r="N7" s="8">
        <f t="shared" si="2"/>
        <v>534.79901204454552</v>
      </c>
      <c r="O7" s="9">
        <v>0.5</v>
      </c>
      <c r="P7" s="10">
        <f t="shared" si="3"/>
        <v>638.04965545451216</v>
      </c>
    </row>
    <row r="8" spans="1:16" x14ac:dyDescent="0.3">
      <c r="F8" s="7" t="s">
        <v>123</v>
      </c>
      <c r="G8" s="7">
        <f t="shared" si="0"/>
        <v>5.2928624698500002E-9</v>
      </c>
      <c r="H8" s="9">
        <v>0.6</v>
      </c>
      <c r="I8" s="10">
        <f t="shared" si="1"/>
        <v>3.4878769739916069E-9</v>
      </c>
      <c r="M8" s="7" t="s">
        <v>123</v>
      </c>
      <c r="N8" s="8">
        <f t="shared" si="2"/>
        <v>543.35757340517193</v>
      </c>
      <c r="O8" s="9">
        <v>0.6</v>
      </c>
      <c r="P8" s="10">
        <f t="shared" si="3"/>
        <v>642.60645368821361</v>
      </c>
    </row>
    <row r="9" spans="1:16" x14ac:dyDescent="0.3">
      <c r="F9" s="7" t="s">
        <v>124</v>
      </c>
      <c r="G9" s="7">
        <f t="shared" si="0"/>
        <v>5.7132203219499997E-9</v>
      </c>
      <c r="H9" s="9">
        <v>0.7</v>
      </c>
      <c r="I9" s="10">
        <f t="shared" si="1"/>
        <v>3.5127683013221158E-9</v>
      </c>
      <c r="M9" s="7" t="s">
        <v>124</v>
      </c>
      <c r="N9" s="8">
        <f t="shared" si="2"/>
        <v>551.88542795815624</v>
      </c>
      <c r="O9" s="9">
        <v>0.7</v>
      </c>
      <c r="P9" s="10">
        <f t="shared" si="3"/>
        <v>647.1924318355866</v>
      </c>
    </row>
    <row r="10" spans="1:16" x14ac:dyDescent="0.3">
      <c r="F10" s="7" t="s">
        <v>125</v>
      </c>
      <c r="G10" s="7">
        <f t="shared" si="0"/>
        <v>6.1370860808499995E-9</v>
      </c>
      <c r="H10" s="9">
        <v>0.8</v>
      </c>
      <c r="I10" s="10">
        <f t="shared" si="1"/>
        <v>3.5378188993183417E-9</v>
      </c>
      <c r="M10" s="7" t="s">
        <v>125</v>
      </c>
      <c r="N10" s="8">
        <f t="shared" si="2"/>
        <v>560.38315648123478</v>
      </c>
      <c r="O10" s="9">
        <v>0.8</v>
      </c>
      <c r="P10" s="10">
        <f t="shared" si="3"/>
        <v>651.80775401041126</v>
      </c>
    </row>
    <row r="11" spans="1:16" x14ac:dyDescent="0.3">
      <c r="F11" s="7" t="s">
        <v>126</v>
      </c>
      <c r="G11" s="7">
        <f t="shared" si="0"/>
        <v>6.5676120356099997E-9</v>
      </c>
      <c r="H11" s="9">
        <v>0.9</v>
      </c>
      <c r="I11" s="10">
        <f t="shared" si="1"/>
        <v>3.5630296630045094E-9</v>
      </c>
      <c r="M11" s="7" t="s">
        <v>126</v>
      </c>
      <c r="N11" s="8">
        <f t="shared" si="2"/>
        <v>568.85133975214387</v>
      </c>
      <c r="O11" s="9">
        <v>0.9</v>
      </c>
      <c r="P11" s="10">
        <f t="shared" si="3"/>
        <v>656.45258511195084</v>
      </c>
    </row>
    <row r="12" spans="1:16" x14ac:dyDescent="0.3">
      <c r="F12" s="7" t="s">
        <v>6</v>
      </c>
      <c r="G12" s="7">
        <f t="shared" si="0"/>
        <v>7.0079504752899997E-9</v>
      </c>
      <c r="H12" s="9">
        <v>1</v>
      </c>
      <c r="I12" s="10">
        <f t="shared" si="1"/>
        <v>3.5884014916848196E-9</v>
      </c>
      <c r="M12" s="7" t="s">
        <v>6</v>
      </c>
      <c r="N12" s="8">
        <f t="shared" si="2"/>
        <v>577.29055854861997</v>
      </c>
      <c r="O12" s="9">
        <v>1</v>
      </c>
      <c r="P12" s="10">
        <f t="shared" si="3"/>
        <v>661.12709082801121</v>
      </c>
    </row>
    <row r="13" spans="1:16" x14ac:dyDescent="0.3">
      <c r="F13" s="7" t="s">
        <v>34</v>
      </c>
      <c r="G13" s="7">
        <f t="shared" si="0"/>
        <v>7.4612536889499998E-9</v>
      </c>
      <c r="H13" s="9">
        <v>1.1000000000000001</v>
      </c>
      <c r="I13" s="10">
        <f t="shared" si="1"/>
        <v>3.6139352889597864E-9</v>
      </c>
      <c r="M13" s="7" t="s">
        <v>34</v>
      </c>
      <c r="N13" s="8">
        <f t="shared" si="2"/>
        <v>585.70139364839963</v>
      </c>
      <c r="O13" s="9">
        <v>1.1000000000000001</v>
      </c>
      <c r="P13" s="10">
        <f t="shared" si="3"/>
        <v>665.83143763795101</v>
      </c>
    </row>
    <row r="14" spans="1:16" x14ac:dyDescent="0.3">
      <c r="F14" s="7" t="s">
        <v>28</v>
      </c>
      <c r="G14" s="7">
        <f t="shared" si="0"/>
        <v>7.9306739656500002E-9</v>
      </c>
      <c r="H14" s="9">
        <v>1.2</v>
      </c>
      <c r="I14" s="10">
        <f t="shared" si="1"/>
        <v>3.6396319627428947E-9</v>
      </c>
      <c r="M14" s="7" t="s">
        <v>28</v>
      </c>
      <c r="N14" s="8">
        <f t="shared" si="2"/>
        <v>594.08442582921907</v>
      </c>
      <c r="O14" s="9">
        <v>1.2</v>
      </c>
      <c r="P14" s="10">
        <f t="shared" si="3"/>
        <v>670.56579281575091</v>
      </c>
    </row>
    <row r="15" spans="1:16" x14ac:dyDescent="0.3">
      <c r="F15" s="7" t="s">
        <v>35</v>
      </c>
      <c r="G15" s="7">
        <f t="shared" si="0"/>
        <v>8.4193635944499995E-9</v>
      </c>
      <c r="H15" s="9">
        <v>1.3</v>
      </c>
      <c r="I15" s="10">
        <f t="shared" si="1"/>
        <v>3.6654924252771596E-9</v>
      </c>
      <c r="M15" s="7" t="s">
        <v>35</v>
      </c>
      <c r="N15" s="8">
        <f t="shared" si="2"/>
        <v>602.44023586881497</v>
      </c>
      <c r="O15" s="9">
        <v>1.3</v>
      </c>
      <c r="P15" s="10">
        <f t="shared" si="3"/>
        <v>675.33032443306388</v>
      </c>
    </row>
    <row r="16" spans="1:16" x14ac:dyDescent="0.3">
      <c r="F16" s="7" t="s">
        <v>36</v>
      </c>
      <c r="G16" s="7">
        <f t="shared" si="0"/>
        <v>8.9304748644100003E-9</v>
      </c>
      <c r="H16" s="9">
        <v>1.4</v>
      </c>
      <c r="I16" s="10">
        <f t="shared" si="1"/>
        <v>3.6915175931516958E-9</v>
      </c>
      <c r="M16" s="7" t="s">
        <v>36</v>
      </c>
      <c r="N16" s="8">
        <f t="shared" si="2"/>
        <v>610.7694045449233</v>
      </c>
      <c r="O16" s="9">
        <v>1.4</v>
      </c>
      <c r="P16" s="10">
        <f t="shared" si="3"/>
        <v>680.1252013622684</v>
      </c>
    </row>
    <row r="17" spans="6:16" x14ac:dyDescent="0.3">
      <c r="F17" s="7" t="s">
        <v>37</v>
      </c>
      <c r="G17" s="7">
        <f t="shared" si="0"/>
        <v>9.4671600645900005E-9</v>
      </c>
      <c r="H17" s="9">
        <v>1.5</v>
      </c>
      <c r="I17" s="10">
        <f t="shared" si="1"/>
        <v>3.7177083873184703E-9</v>
      </c>
      <c r="M17" s="7" t="s">
        <v>37</v>
      </c>
      <c r="N17" s="8">
        <f t="shared" si="2"/>
        <v>619.07251263528087</v>
      </c>
      <c r="O17" s="9">
        <v>1.5</v>
      </c>
      <c r="P17" s="10">
        <f t="shared" si="3"/>
        <v>684.95059327955494</v>
      </c>
    </row>
    <row r="18" spans="6:16" x14ac:dyDescent="0.3">
      <c r="F18" s="7" t="s">
        <v>38</v>
      </c>
      <c r="G18" s="7">
        <f t="shared" si="0"/>
        <v>1.0032571484049999E-8</v>
      </c>
      <c r="H18" s="9">
        <v>1.6</v>
      </c>
      <c r="I18" s="10">
        <f t="shared" si="1"/>
        <v>3.7440657331089526E-9</v>
      </c>
      <c r="M18" s="7" t="s">
        <v>38</v>
      </c>
      <c r="N18" s="8">
        <f t="shared" si="2"/>
        <v>627.350140917624</v>
      </c>
      <c r="O18" s="9">
        <v>1.6</v>
      </c>
      <c r="P18" s="10">
        <f t="shared" si="3"/>
        <v>689.80667066799344</v>
      </c>
    </row>
    <row r="19" spans="6:16" x14ac:dyDescent="0.3">
      <c r="F19" s="7" t="s">
        <v>39</v>
      </c>
      <c r="G19" s="7">
        <f t="shared" si="0"/>
        <v>1.062986141185E-8</v>
      </c>
      <c r="H19" s="9">
        <v>1.7</v>
      </c>
      <c r="I19" s="10">
        <f t="shared" si="1"/>
        <v>3.7705905602509156E-9</v>
      </c>
      <c r="M19" s="7" t="s">
        <v>39</v>
      </c>
      <c r="N19" s="8">
        <f t="shared" si="2"/>
        <v>635.60287016968903</v>
      </c>
      <c r="O19" s="9">
        <v>1.7</v>
      </c>
      <c r="P19" s="10">
        <f t="shared" si="3"/>
        <v>694.69360482062871</v>
      </c>
    </row>
    <row r="20" spans="6:16" x14ac:dyDescent="0.3">
      <c r="F20" s="7" t="s">
        <v>40</v>
      </c>
      <c r="G20" s="7">
        <f t="shared" si="0"/>
        <v>1.1262182137049999E-8</v>
      </c>
      <c r="H20" s="9">
        <v>1.8</v>
      </c>
      <c r="I20" s="10">
        <f t="shared" si="1"/>
        <v>3.7972838028852485E-9</v>
      </c>
      <c r="M20" s="7" t="s">
        <v>40</v>
      </c>
      <c r="N20" s="8">
        <f t="shared" si="2"/>
        <v>643.8312811692125</v>
      </c>
      <c r="O20" s="9">
        <v>1.8</v>
      </c>
      <c r="P20" s="10">
        <f t="shared" si="3"/>
        <v>699.6115678435782</v>
      </c>
    </row>
    <row r="21" spans="6:16" x14ac:dyDescent="0.3">
      <c r="F21" s="7" t="s">
        <v>41</v>
      </c>
      <c r="G21" s="7">
        <f t="shared" si="0"/>
        <v>1.1932685948709999E-8</v>
      </c>
      <c r="H21" s="9">
        <v>1.9</v>
      </c>
      <c r="I21" s="10">
        <f t="shared" si="1"/>
        <v>3.8241463995828201E-9</v>
      </c>
      <c r="M21" s="7" t="s">
        <v>41</v>
      </c>
      <c r="N21" s="8">
        <f t="shared" si="2"/>
        <v>652.03595469393065</v>
      </c>
      <c r="O21" s="9">
        <v>1.9</v>
      </c>
      <c r="P21" s="10">
        <f t="shared" si="3"/>
        <v>704.56073265913881</v>
      </c>
    </row>
    <row r="22" spans="6:16" x14ac:dyDescent="0.3">
      <c r="F22" s="7" t="s">
        <v>42</v>
      </c>
      <c r="G22" s="7">
        <f t="shared" si="0"/>
        <v>1.264452513589E-8</v>
      </c>
      <c r="H22" s="9">
        <v>2</v>
      </c>
      <c r="I22" s="10">
        <f t="shared" si="1"/>
        <v>3.8511792933613728E-9</v>
      </c>
      <c r="M22" s="7" t="s">
        <v>42</v>
      </c>
      <c r="N22" s="8">
        <f t="shared" si="2"/>
        <v>660.21747152158002</v>
      </c>
      <c r="O22" s="9">
        <v>2</v>
      </c>
      <c r="P22" s="10">
        <f t="shared" si="3"/>
        <v>709.54127300889934</v>
      </c>
    </row>
    <row r="23" spans="6:16" x14ac:dyDescent="0.3">
      <c r="F23" s="7" t="s">
        <v>29</v>
      </c>
      <c r="G23" s="7">
        <f t="shared" si="0"/>
        <v>1.3400851987649999E-8</v>
      </c>
      <c r="H23" s="9">
        <v>2.1</v>
      </c>
      <c r="I23" s="10">
        <f t="shared" si="1"/>
        <v>3.8783834317024363E-9</v>
      </c>
      <c r="M23" s="7" t="s">
        <v>29</v>
      </c>
      <c r="N23" s="8">
        <f t="shared" si="2"/>
        <v>668.37641242989696</v>
      </c>
      <c r="O23" s="9">
        <v>2.1</v>
      </c>
      <c r="P23" s="10">
        <f t="shared" si="3"/>
        <v>714.55336345685691</v>
      </c>
    </row>
    <row r="24" spans="6:16" x14ac:dyDescent="0.3">
      <c r="F24" s="7" t="s">
        <v>30</v>
      </c>
      <c r="G24" s="7">
        <f t="shared" si="0"/>
        <v>1.4204818793049998E-8</v>
      </c>
      <c r="H24" s="9">
        <v>2.2000000000000002</v>
      </c>
      <c r="I24" s="10">
        <f t="shared" si="1"/>
        <v>3.9057597665683804E-9</v>
      </c>
      <c r="M24" s="7" t="s">
        <v>30</v>
      </c>
      <c r="N24" s="8">
        <f t="shared" si="2"/>
        <v>676.5133581966179</v>
      </c>
      <c r="O24" s="9">
        <v>2.2000000000000002</v>
      </c>
      <c r="P24" s="10">
        <f t="shared" si="3"/>
        <v>719.59717939255836</v>
      </c>
    </row>
    <row r="25" spans="6:16" x14ac:dyDescent="0.3">
      <c r="F25" s="7" t="s">
        <v>43</v>
      </c>
      <c r="G25" s="7">
        <f t="shared" si="0"/>
        <v>1.5059577841149997E-8</v>
      </c>
      <c r="H25" s="9">
        <v>2.2999999999999998</v>
      </c>
      <c r="I25" s="10">
        <f t="shared" si="1"/>
        <v>3.9333092544194512E-9</v>
      </c>
      <c r="M25" s="7" t="s">
        <v>43</v>
      </c>
      <c r="N25" s="8">
        <f t="shared" si="2"/>
        <v>684.62888959947941</v>
      </c>
      <c r="O25" s="9">
        <v>2.2999999999999998</v>
      </c>
      <c r="P25" s="10">
        <f t="shared" si="3"/>
        <v>724.67289703423967</v>
      </c>
    </row>
    <row r="26" spans="6:16" x14ac:dyDescent="0.3">
      <c r="F26" s="7" t="s">
        <v>17</v>
      </c>
      <c r="G26" s="7">
        <f t="shared" si="0"/>
        <v>1.5968281421009999E-8</v>
      </c>
      <c r="H26" s="9">
        <v>2.4</v>
      </c>
      <c r="I26" s="10">
        <f t="shared" si="1"/>
        <v>3.9610328562308054E-9</v>
      </c>
      <c r="M26" s="7" t="s">
        <v>17</v>
      </c>
      <c r="N26" s="8">
        <f t="shared" si="2"/>
        <v>692.72358741621758</v>
      </c>
      <c r="O26" s="9">
        <v>2.4</v>
      </c>
      <c r="P26" s="10">
        <f t="shared" si="3"/>
        <v>729.78069343196353</v>
      </c>
    </row>
    <row r="27" spans="6:16" x14ac:dyDescent="0.3">
      <c r="F27" s="7" t="s">
        <v>44</v>
      </c>
      <c r="G27" s="7">
        <f t="shared" si="0"/>
        <v>1.693408182169E-8</v>
      </c>
      <c r="H27" s="9">
        <v>2.5</v>
      </c>
      <c r="I27" s="10">
        <f t="shared" si="1"/>
        <v>3.9889315375097232E-9</v>
      </c>
      <c r="M27" s="7" t="s">
        <v>44</v>
      </c>
      <c r="N27" s="8">
        <f t="shared" si="2"/>
        <v>700.79803242456921</v>
      </c>
      <c r="O27" s="9">
        <v>2.5</v>
      </c>
      <c r="P27" s="10">
        <f t="shared" si="3"/>
        <v>734.92074647079141</v>
      </c>
    </row>
    <row r="28" spans="6:16" x14ac:dyDescent="0.3">
      <c r="F28" s="7" t="s">
        <v>45</v>
      </c>
      <c r="G28" s="7">
        <f t="shared" si="0"/>
        <v>1.7960131332249999E-8</v>
      </c>
      <c r="H28" s="9">
        <v>2.6</v>
      </c>
      <c r="I28" s="10">
        <f t="shared" si="1"/>
        <v>4.017006268312691E-9</v>
      </c>
      <c r="M28" s="7" t="s">
        <v>45</v>
      </c>
      <c r="N28" s="8">
        <f t="shared" si="2"/>
        <v>708.85280540227041</v>
      </c>
      <c r="O28" s="9">
        <v>2.6</v>
      </c>
      <c r="P28" s="10">
        <f t="shared" si="3"/>
        <v>740.09323487393021</v>
      </c>
    </row>
    <row r="29" spans="6:16" x14ac:dyDescent="0.3">
      <c r="F29" s="7" t="s">
        <v>46</v>
      </c>
      <c r="G29" s="7">
        <f t="shared" si="0"/>
        <v>1.9049582241749997E-8</v>
      </c>
      <c r="H29" s="9">
        <v>2.7</v>
      </c>
      <c r="I29" s="10">
        <f t="shared" si="1"/>
        <v>4.0452580232627238E-9</v>
      </c>
      <c r="M29" s="7" t="s">
        <v>46</v>
      </c>
      <c r="N29" s="8">
        <f t="shared" si="2"/>
        <v>716.8884871270576</v>
      </c>
      <c r="O29" s="9">
        <v>2.7</v>
      </c>
      <c r="P29" s="10">
        <f t="shared" si="3"/>
        <v>745.29833820592421</v>
      </c>
    </row>
    <row r="30" spans="6:16" x14ac:dyDescent="0.3">
      <c r="F30" s="7" t="s">
        <v>47</v>
      </c>
      <c r="G30" s="7">
        <f t="shared" si="0"/>
        <v>2.0205586839249998E-8</v>
      </c>
      <c r="H30" s="9">
        <v>2.8</v>
      </c>
      <c r="I30" s="10">
        <f t="shared" si="1"/>
        <v>4.0736877815665964E-9</v>
      </c>
      <c r="M30" s="7" t="s">
        <v>47</v>
      </c>
      <c r="N30" s="8">
        <f t="shared" si="2"/>
        <v>724.90565837666736</v>
      </c>
      <c r="O30" s="9">
        <v>2.8</v>
      </c>
      <c r="P30" s="10">
        <f t="shared" si="3"/>
        <v>750.53623687582967</v>
      </c>
    </row>
    <row r="31" spans="6:16" x14ac:dyDescent="0.3">
      <c r="F31" s="7" t="s">
        <v>48</v>
      </c>
      <c r="G31" s="7">
        <f t="shared" si="0"/>
        <v>2.1431297413809999E-8</v>
      </c>
      <c r="H31" s="9">
        <v>2.9</v>
      </c>
      <c r="I31" s="10">
        <f t="shared" si="1"/>
        <v>4.1022965270321312E-9</v>
      </c>
      <c r="M31" s="7" t="s">
        <v>48</v>
      </c>
      <c r="N31" s="8">
        <f t="shared" si="2"/>
        <v>732.90489992883602</v>
      </c>
      <c r="O31" s="9">
        <v>2.9</v>
      </c>
      <c r="P31" s="10">
        <f t="shared" si="3"/>
        <v>755.80711214039991</v>
      </c>
    </row>
    <row r="32" spans="6:16" x14ac:dyDescent="0.3">
      <c r="F32" s="7" t="s">
        <v>32</v>
      </c>
      <c r="G32" s="7">
        <f t="shared" si="0"/>
        <v>2.2729866254489999E-8</v>
      </c>
      <c r="H32" s="9">
        <v>3</v>
      </c>
      <c r="I32" s="10">
        <f t="shared" si="1"/>
        <v>4.1310852480856656E-9</v>
      </c>
      <c r="M32" s="7" t="s">
        <v>32</v>
      </c>
      <c r="N32" s="8">
        <f t="shared" si="2"/>
        <v>740.88679256130001</v>
      </c>
      <c r="O32" s="9">
        <v>3</v>
      </c>
      <c r="P32" s="10">
        <f t="shared" si="3"/>
        <v>761.11114610730306</v>
      </c>
    </row>
    <row r="33" spans="6:16" x14ac:dyDescent="0.3">
      <c r="F33" s="7" t="s">
        <v>11</v>
      </c>
      <c r="G33" s="7">
        <f t="shared" si="0"/>
        <v>2.4104445650349999E-8</v>
      </c>
      <c r="H33" s="9">
        <v>3.1</v>
      </c>
      <c r="I33" s="10">
        <f t="shared" si="1"/>
        <v>4.1600549377893185E-9</v>
      </c>
      <c r="M33" s="7" t="s">
        <v>11</v>
      </c>
      <c r="N33" s="8">
        <f t="shared" si="2"/>
        <v>748.85191705179579</v>
      </c>
      <c r="O33" s="9">
        <v>3.1</v>
      </c>
      <c r="P33" s="10">
        <f t="shared" si="3"/>
        <v>766.44852173830407</v>
      </c>
    </row>
    <row r="34" spans="6:16" x14ac:dyDescent="0.3">
      <c r="F34" s="7" t="s">
        <v>21</v>
      </c>
      <c r="G34" s="7">
        <f t="shared" si="0"/>
        <v>2.555818789045E-8</v>
      </c>
      <c r="H34" s="9">
        <v>3.2</v>
      </c>
      <c r="I34" s="10">
        <f t="shared" si="1"/>
        <v>4.1892065938585512E-9</v>
      </c>
      <c r="M34" s="7" t="s">
        <v>21</v>
      </c>
      <c r="N34" s="8">
        <f t="shared" si="2"/>
        <v>756.80085417805969</v>
      </c>
      <c r="O34" s="9">
        <v>3.2</v>
      </c>
      <c r="P34" s="10">
        <f t="shared" si="3"/>
        <v>771.81942285249943</v>
      </c>
    </row>
    <row r="35" spans="6:16" x14ac:dyDescent="0.3">
      <c r="F35" s="7" t="s">
        <v>49</v>
      </c>
      <c r="G35" s="7">
        <f t="shared" si="0"/>
        <v>2.7094245263849998E-8</v>
      </c>
      <c r="H35" s="9">
        <v>3.3</v>
      </c>
      <c r="I35" s="10">
        <f t="shared" si="1"/>
        <v>4.2185412186797158E-9</v>
      </c>
      <c r="M35" s="7" t="s">
        <v>49</v>
      </c>
      <c r="N35" s="8">
        <f t="shared" si="2"/>
        <v>764.73418471782816</v>
      </c>
      <c r="O35" s="9">
        <v>3.3</v>
      </c>
      <c r="P35" s="10">
        <f t="shared" si="3"/>
        <v>777.22403412955089</v>
      </c>
    </row>
    <row r="36" spans="6:16" x14ac:dyDescent="0.3">
      <c r="F36" s="7" t="s">
        <v>25</v>
      </c>
      <c r="G36" s="7">
        <f t="shared" si="0"/>
        <v>2.8715770059609997E-8</v>
      </c>
      <c r="H36" s="9">
        <v>3.4</v>
      </c>
      <c r="I36" s="10">
        <f t="shared" si="1"/>
        <v>4.2480598193274326E-9</v>
      </c>
      <c r="M36" s="7" t="s">
        <v>25</v>
      </c>
      <c r="N36" s="8">
        <f t="shared" si="2"/>
        <v>772.65248944883751</v>
      </c>
      <c r="O36" s="9">
        <v>3.4</v>
      </c>
      <c r="P36" s="10">
        <f t="shared" si="3"/>
        <v>782.66254111288617</v>
      </c>
    </row>
    <row r="37" spans="6:16" x14ac:dyDescent="0.3">
      <c r="F37" s="7" t="s">
        <v>50</v>
      </c>
      <c r="G37" s="7">
        <f t="shared" si="0"/>
        <v>3.0425914566789995E-8</v>
      </c>
      <c r="H37" s="9">
        <v>3.5</v>
      </c>
      <c r="I37" s="10">
        <f t="shared" si="1"/>
        <v>4.2777634075824241E-9</v>
      </c>
      <c r="M37" s="7" t="s">
        <v>50</v>
      </c>
      <c r="N37" s="8">
        <f t="shared" si="2"/>
        <v>780.55634914882444</v>
      </c>
      <c r="O37" s="9">
        <v>3.5</v>
      </c>
      <c r="P37" s="10">
        <f t="shared" si="3"/>
        <v>788.13513021298581</v>
      </c>
    </row>
    <row r="38" spans="6:16" x14ac:dyDescent="0.3">
      <c r="F38" s="7" t="s">
        <v>27</v>
      </c>
      <c r="G38" s="7">
        <f t="shared" si="0"/>
        <v>3.2227831074449999E-8</v>
      </c>
      <c r="H38" s="9">
        <v>3.6</v>
      </c>
      <c r="I38" s="10">
        <f t="shared" si="1"/>
        <v>4.3076529999489247E-9</v>
      </c>
      <c r="M38" s="7" t="s">
        <v>27</v>
      </c>
      <c r="N38" s="8">
        <f t="shared" si="2"/>
        <v>788.44634459552515</v>
      </c>
      <c r="O38" s="9">
        <v>3.6</v>
      </c>
      <c r="P38" s="10">
        <f t="shared" si="3"/>
        <v>793.64198871058989</v>
      </c>
    </row>
    <row r="39" spans="6:16" x14ac:dyDescent="0.3">
      <c r="F39" s="7" t="s">
        <v>15</v>
      </c>
      <c r="G39" s="7">
        <f t="shared" si="0"/>
        <v>3.4124671871649995E-8</v>
      </c>
      <c r="H39" s="9">
        <v>3.7</v>
      </c>
      <c r="I39" s="10">
        <f t="shared" si="1"/>
        <v>4.3377296176725528E-9</v>
      </c>
      <c r="M39" s="7" t="s">
        <v>15</v>
      </c>
      <c r="N39" s="8">
        <f t="shared" si="2"/>
        <v>796.3230565666762</v>
      </c>
      <c r="O39" s="9">
        <v>3.7</v>
      </c>
      <c r="P39" s="10">
        <f t="shared" si="3"/>
        <v>799.18330475999119</v>
      </c>
    </row>
    <row r="40" spans="6:16" x14ac:dyDescent="0.3">
      <c r="F40" s="7" t="s">
        <v>26</v>
      </c>
      <c r="G40" s="7">
        <f t="shared" si="0"/>
        <v>3.6119589247449995E-8</v>
      </c>
      <c r="H40" s="9">
        <v>3.8</v>
      </c>
      <c r="I40" s="10">
        <f t="shared" si="1"/>
        <v>4.3679942867579771E-9</v>
      </c>
      <c r="M40" s="7" t="s">
        <v>26</v>
      </c>
      <c r="N40" s="8">
        <f t="shared" si="2"/>
        <v>804.1870658400137</v>
      </c>
      <c r="O40" s="9">
        <v>3.8</v>
      </c>
      <c r="P40" s="10">
        <f t="shared" si="3"/>
        <v>804.75926739228964</v>
      </c>
    </row>
    <row r="41" spans="6:16" x14ac:dyDescent="0.3">
      <c r="F41" s="7" t="s">
        <v>51</v>
      </c>
      <c r="G41" s="7">
        <f t="shared" si="0"/>
        <v>3.8215735490909996E-8</v>
      </c>
      <c r="H41" s="9">
        <v>3.9</v>
      </c>
      <c r="I41" s="10">
        <f t="shared" si="1"/>
        <v>4.3984480379867017E-9</v>
      </c>
      <c r="M41" s="7" t="s">
        <v>51</v>
      </c>
      <c r="N41" s="8">
        <f t="shared" si="2"/>
        <v>812.03895319327421</v>
      </c>
      <c r="O41" s="9">
        <v>3.9</v>
      </c>
      <c r="P41" s="10">
        <f t="shared" si="3"/>
        <v>810.37006651866989</v>
      </c>
    </row>
    <row r="42" spans="6:16" x14ac:dyDescent="0.3">
      <c r="F42" s="7" t="s">
        <v>52</v>
      </c>
      <c r="G42" s="7">
        <f t="shared" si="0"/>
        <v>4.0416262891089996E-8</v>
      </c>
      <c r="H42" s="9">
        <v>4</v>
      </c>
      <c r="I42" s="10">
        <f t="shared" si="1"/>
        <v>4.4290919069349349E-9</v>
      </c>
      <c r="M42" s="7" t="s">
        <v>52</v>
      </c>
      <c r="N42" s="8">
        <f t="shared" si="2"/>
        <v>819.8792994041944</v>
      </c>
      <c r="O42" s="9">
        <v>4</v>
      </c>
      <c r="P42" s="10">
        <f t="shared" si="3"/>
        <v>816.01589293369238</v>
      </c>
    </row>
    <row r="43" spans="6:16" x14ac:dyDescent="0.3">
      <c r="F43" s="7" t="s">
        <v>31</v>
      </c>
      <c r="G43" s="7">
        <f t="shared" si="0"/>
        <v>4.2724323737050007E-8</v>
      </c>
      <c r="H43" s="9">
        <v>4.0999999999999996</v>
      </c>
      <c r="I43" s="10">
        <f t="shared" si="1"/>
        <v>4.459926933991422E-9</v>
      </c>
      <c r="M43" s="7" t="s">
        <v>31</v>
      </c>
      <c r="N43" s="8">
        <f t="shared" si="2"/>
        <v>827.70868525051037</v>
      </c>
      <c r="O43" s="9">
        <v>4.0999999999999996</v>
      </c>
      <c r="P43" s="10">
        <f t="shared" si="3"/>
        <v>821.69693831857956</v>
      </c>
    </row>
    <row r="44" spans="6:16" x14ac:dyDescent="0.3">
      <c r="F44" s="7" t="s">
        <v>53</v>
      </c>
      <c r="G44" s="7">
        <f t="shared" si="0"/>
        <v>4.5143070317849999E-8</v>
      </c>
      <c r="H44" s="9">
        <v>4.2</v>
      </c>
      <c r="I44" s="10">
        <f t="shared" si="1"/>
        <v>4.490954164375407E-9</v>
      </c>
      <c r="M44" s="7" t="s">
        <v>53</v>
      </c>
      <c r="N44" s="8">
        <f t="shared" si="2"/>
        <v>835.52769150995857</v>
      </c>
      <c r="O44" s="9">
        <v>4.2</v>
      </c>
      <c r="P44" s="10">
        <f t="shared" si="3"/>
        <v>827.41339524452496</v>
      </c>
    </row>
    <row r="45" spans="6:16" x14ac:dyDescent="0.3">
      <c r="F45" s="7" t="s">
        <v>54</v>
      </c>
      <c r="G45" s="7">
        <f t="shared" si="0"/>
        <v>4.7675654922549996E-8</v>
      </c>
      <c r="H45" s="9">
        <v>4.3</v>
      </c>
      <c r="I45" s="10">
        <f t="shared" si="1"/>
        <v>4.5221746481546247E-9</v>
      </c>
      <c r="M45" s="7" t="s">
        <v>54</v>
      </c>
      <c r="N45" s="8">
        <f t="shared" si="2"/>
        <v>843.33689896027568</v>
      </c>
      <c r="O45" s="9">
        <v>4.3</v>
      </c>
      <c r="P45" s="10">
        <f t="shared" si="3"/>
        <v>833.16545717600809</v>
      </c>
    </row>
    <row r="46" spans="6:16" x14ac:dyDescent="0.3">
      <c r="F46" s="7" t="s">
        <v>55</v>
      </c>
      <c r="G46" s="7">
        <f t="shared" si="0"/>
        <v>5.0325229840209997E-8</v>
      </c>
      <c r="H46" s="9">
        <v>4.4000000000000004</v>
      </c>
      <c r="I46" s="10">
        <f t="shared" si="1"/>
        <v>4.5535894402632632E-9</v>
      </c>
      <c r="M46" s="7" t="s">
        <v>55</v>
      </c>
      <c r="N46" s="8">
        <f t="shared" si="2"/>
        <v>851.13688837919779</v>
      </c>
      <c r="O46" s="9">
        <v>4.4000000000000004</v>
      </c>
      <c r="P46" s="10">
        <f t="shared" si="3"/>
        <v>838.95331847410364</v>
      </c>
    </row>
    <row r="47" spans="6:16" x14ac:dyDescent="0.3">
      <c r="F47" s="7" t="s">
        <v>56</v>
      </c>
      <c r="G47" s="7">
        <f t="shared" si="0"/>
        <v>5.3094947359889999E-8</v>
      </c>
      <c r="H47" s="9">
        <v>4.5</v>
      </c>
      <c r="I47" s="10">
        <f t="shared" si="1"/>
        <v>4.5851996005201445E-9</v>
      </c>
      <c r="M47" s="7" t="s">
        <v>56</v>
      </c>
      <c r="N47" s="8">
        <f t="shared" si="2"/>
        <v>858.92824054446157</v>
      </c>
      <c r="O47" s="9">
        <v>4.5</v>
      </c>
      <c r="P47" s="10">
        <f t="shared" si="3"/>
        <v>844.77717439983144</v>
      </c>
    </row>
    <row r="48" spans="6:16" x14ac:dyDescent="0.3">
      <c r="F48" s="7" t="s">
        <v>7</v>
      </c>
      <c r="G48" s="7">
        <f t="shared" si="0"/>
        <v>5.5987959770649999E-8</v>
      </c>
      <c r="H48" s="9">
        <v>4.5999999999999996</v>
      </c>
      <c r="I48" s="10">
        <f t="shared" si="1"/>
        <v>4.6170061936467024E-9</v>
      </c>
      <c r="M48" s="7" t="s">
        <v>7</v>
      </c>
      <c r="N48" s="8">
        <f t="shared" si="2"/>
        <v>866.71153623380303</v>
      </c>
      <c r="O48" s="9">
        <v>4.5999999999999996</v>
      </c>
      <c r="P48" s="10">
        <f t="shared" si="3"/>
        <v>850.63722111746847</v>
      </c>
    </row>
    <row r="49" spans="6:16" x14ac:dyDescent="0.3">
      <c r="F49" s="7" t="s">
        <v>57</v>
      </c>
      <c r="G49" s="7">
        <f t="shared" si="0"/>
        <v>5.9007419361549996E-8</v>
      </c>
      <c r="H49" s="9">
        <v>4.7</v>
      </c>
      <c r="I49" s="10">
        <f t="shared" si="1"/>
        <v>4.6490102892852267E-9</v>
      </c>
      <c r="M49" s="7" t="s">
        <v>57</v>
      </c>
      <c r="N49" s="8">
        <f t="shared" si="2"/>
        <v>874.48735622495917</v>
      </c>
      <c r="O49" s="9">
        <v>4.7</v>
      </c>
      <c r="P49" s="10">
        <f t="shared" si="3"/>
        <v>856.53365569791015</v>
      </c>
    </row>
    <row r="50" spans="6:16" x14ac:dyDescent="0.3">
      <c r="F50" s="7" t="s">
        <v>58</v>
      </c>
      <c r="G50" s="7">
        <f t="shared" si="0"/>
        <v>6.2156478421650001E-8</v>
      </c>
      <c r="H50" s="9">
        <v>4.8</v>
      </c>
      <c r="I50" s="10">
        <f t="shared" si="1"/>
        <v>4.6812129620171293E-9</v>
      </c>
      <c r="M50" s="7" t="s">
        <v>58</v>
      </c>
      <c r="N50" s="8">
        <f t="shared" si="2"/>
        <v>882.25628129566587</v>
      </c>
      <c r="O50" s="9">
        <v>4.8</v>
      </c>
      <c r="P50" s="10">
        <f t="shared" si="3"/>
        <v>862.46667612203589</v>
      </c>
    </row>
    <row r="51" spans="6:16" x14ac:dyDescent="0.3">
      <c r="F51" s="7" t="s">
        <v>59</v>
      </c>
      <c r="G51" s="7">
        <f t="shared" si="0"/>
        <v>6.5438289240010011E-8</v>
      </c>
      <c r="H51" s="9">
        <v>4.9000000000000004</v>
      </c>
      <c r="I51" s="10">
        <f t="shared" si="1"/>
        <v>4.7136152913810575E-9</v>
      </c>
      <c r="M51" s="7" t="s">
        <v>59</v>
      </c>
      <c r="N51" s="8">
        <f t="shared" si="2"/>
        <v>890.01889222365992</v>
      </c>
      <c r="O51" s="9">
        <v>4.9000000000000004</v>
      </c>
      <c r="P51" s="10">
        <f t="shared" si="3"/>
        <v>868.43648128404607</v>
      </c>
    </row>
    <row r="52" spans="6:16" x14ac:dyDescent="0.3">
      <c r="F52" s="7" t="s">
        <v>60</v>
      </c>
      <c r="G52" s="7">
        <f t="shared" si="0"/>
        <v>6.8856004105689998E-8</v>
      </c>
      <c r="H52" s="9">
        <v>5</v>
      </c>
      <c r="I52" s="10">
        <f t="shared" si="1"/>
        <v>4.7462183618913517E-9</v>
      </c>
      <c r="M52" s="7" t="s">
        <v>60</v>
      </c>
      <c r="N52" s="8">
        <f t="shared" si="2"/>
        <v>897.77576978667753</v>
      </c>
      <c r="O52" s="9">
        <v>5</v>
      </c>
      <c r="P52" s="10">
        <f t="shared" si="3"/>
        <v>874.44327099486259</v>
      </c>
    </row>
    <row r="53" spans="6:16" x14ac:dyDescent="0.3">
      <c r="F53" s="7" t="s">
        <v>61</v>
      </c>
      <c r="G53" s="7">
        <f t="shared" si="0"/>
        <v>7.2412775307749998E-8</v>
      </c>
      <c r="H53" s="9">
        <v>5.0999999999999996</v>
      </c>
      <c r="I53" s="10">
        <f t="shared" si="1"/>
        <v>4.7790232630563413E-9</v>
      </c>
      <c r="M53" s="7" t="s">
        <v>61</v>
      </c>
      <c r="N53" s="8">
        <f t="shared" si="2"/>
        <v>905.52749476245515</v>
      </c>
      <c r="O53" s="9">
        <v>5.0999999999999996</v>
      </c>
      <c r="P53" s="10">
        <f t="shared" si="3"/>
        <v>880.48724598550029</v>
      </c>
    </row>
    <row r="54" spans="6:16" x14ac:dyDescent="0.3">
      <c r="F54" s="7" t="s">
        <v>62</v>
      </c>
      <c r="G54" s="7">
        <f t="shared" si="0"/>
        <v>7.6111755135249984E-8</v>
      </c>
      <c r="H54" s="9">
        <v>5.2</v>
      </c>
      <c r="I54" s="10">
        <f t="shared" si="1"/>
        <v>4.812031089396693E-9</v>
      </c>
      <c r="M54" s="7" t="s">
        <v>62</v>
      </c>
      <c r="N54" s="8">
        <f t="shared" si="2"/>
        <v>913.27464792872934</v>
      </c>
      <c r="O54" s="9">
        <v>5.2</v>
      </c>
      <c r="P54" s="10">
        <f t="shared" si="3"/>
        <v>886.56860791044676</v>
      </c>
    </row>
    <row r="55" spans="6:16" x14ac:dyDescent="0.3">
      <c r="F55" s="7" t="s">
        <v>10</v>
      </c>
      <c r="G55" s="7">
        <f t="shared" si="0"/>
        <v>7.9956095877250006E-8</v>
      </c>
      <c r="H55" s="9">
        <v>5.3</v>
      </c>
      <c r="I55" s="10">
        <f t="shared" si="1"/>
        <v>4.8452429404639544E-9</v>
      </c>
      <c r="M55" s="7" t="s">
        <v>10</v>
      </c>
      <c r="N55" s="8">
        <f t="shared" si="2"/>
        <v>921.01781006323631</v>
      </c>
      <c r="O55" s="9">
        <v>5.3</v>
      </c>
      <c r="P55" s="10">
        <f t="shared" si="3"/>
        <v>892.68755935107902</v>
      </c>
    </row>
    <row r="56" spans="6:16" x14ac:dyDescent="0.3">
      <c r="F56" s="7" t="s">
        <v>12</v>
      </c>
      <c r="G56" s="7">
        <f t="shared" si="0"/>
        <v>8.3948949822809995E-8</v>
      </c>
      <c r="H56" s="9">
        <v>5.4</v>
      </c>
      <c r="I56" s="10">
        <f t="shared" si="1"/>
        <v>4.8786599208590186E-9</v>
      </c>
      <c r="M56" s="7" t="s">
        <v>12</v>
      </c>
      <c r="N56" s="8">
        <f t="shared" si="2"/>
        <v>928.75756194371252</v>
      </c>
      <c r="O56" s="9">
        <v>5.4</v>
      </c>
      <c r="P56" s="10">
        <f t="shared" si="3"/>
        <v>898.84430381906554</v>
      </c>
    </row>
    <row r="57" spans="6:16" x14ac:dyDescent="0.3">
      <c r="F57" s="7" t="s">
        <v>9</v>
      </c>
      <c r="G57" s="7">
        <f t="shared" si="0"/>
        <v>8.8093469260990003E-8</v>
      </c>
      <c r="H57" s="9">
        <v>5.5</v>
      </c>
      <c r="I57" s="10">
        <f t="shared" si="1"/>
        <v>4.9122831402506753E-9</v>
      </c>
      <c r="M57" s="7" t="s">
        <v>9</v>
      </c>
      <c r="N57" s="8">
        <f t="shared" si="2"/>
        <v>936.49448434789451</v>
      </c>
      <c r="O57" s="9">
        <v>5.5</v>
      </c>
      <c r="P57" s="10">
        <f t="shared" si="3"/>
        <v>905.03904575978436</v>
      </c>
    </row>
    <row r="58" spans="6:16" x14ac:dyDescent="0.3">
      <c r="F58" s="7" t="s">
        <v>63</v>
      </c>
      <c r="G58" s="7">
        <f t="shared" si="0"/>
        <v>9.239280648085E-8</v>
      </c>
      <c r="H58" s="9">
        <v>5.6</v>
      </c>
      <c r="I58" s="10">
        <f t="shared" si="1"/>
        <v>4.9461137133941567E-9</v>
      </c>
      <c r="M58" s="7" t="s">
        <v>63</v>
      </c>
      <c r="N58" s="8">
        <f t="shared" si="2"/>
        <v>944.22915805351863</v>
      </c>
      <c r="O58" s="9">
        <v>5.6</v>
      </c>
      <c r="P58" s="10">
        <f t="shared" si="3"/>
        <v>911.27199055573942</v>
      </c>
    </row>
    <row r="59" spans="6:16" x14ac:dyDescent="0.3">
      <c r="F59" s="7" t="s">
        <v>64</v>
      </c>
      <c r="G59" s="7">
        <f t="shared" si="0"/>
        <v>9.6850113771449997E-8</v>
      </c>
      <c r="H59" s="9">
        <v>5.7</v>
      </c>
      <c r="I59" s="10">
        <f t="shared" si="1"/>
        <v>4.9801527601498333E-9</v>
      </c>
      <c r="M59" s="7" t="s">
        <v>64</v>
      </c>
      <c r="N59" s="8">
        <f t="shared" si="2"/>
        <v>951.9621638383212</v>
      </c>
      <c r="O59" s="9">
        <v>5.7</v>
      </c>
      <c r="P59" s="10">
        <f t="shared" si="3"/>
        <v>917.54334453000524</v>
      </c>
    </row>
    <row r="60" spans="6:16" x14ac:dyDescent="0.3">
      <c r="F60" s="7" t="s">
        <v>65</v>
      </c>
      <c r="G60" s="7">
        <f t="shared" si="0"/>
        <v>1.0146854342185001E-7</v>
      </c>
      <c r="H60" s="9">
        <v>5.8</v>
      </c>
      <c r="I60" s="10">
        <f t="shared" si="1"/>
        <v>5.0144014055019455E-9</v>
      </c>
      <c r="M60" s="7" t="s">
        <v>65</v>
      </c>
      <c r="N60" s="8">
        <f t="shared" si="2"/>
        <v>959.69408248003845</v>
      </c>
      <c r="O60" s="9">
        <v>5.8</v>
      </c>
      <c r="P60" s="10">
        <f t="shared" si="3"/>
        <v>923.85331494967841</v>
      </c>
    </row>
    <row r="61" spans="6:16" x14ac:dyDescent="0.3">
      <c r="F61" s="7" t="s">
        <v>66</v>
      </c>
      <c r="G61" s="7">
        <f t="shared" si="0"/>
        <v>1.0625124772111E-7</v>
      </c>
      <c r="H61" s="9">
        <v>5.9</v>
      </c>
      <c r="I61" s="10">
        <f t="shared" si="1"/>
        <v>5.0488607795772206E-9</v>
      </c>
      <c r="M61" s="7" t="s">
        <v>66</v>
      </c>
      <c r="N61" s="8">
        <f t="shared" si="2"/>
        <v>967.42549475640737</v>
      </c>
      <c r="O61" s="9">
        <v>5.9</v>
      </c>
      <c r="P61" s="10">
        <f t="shared" si="3"/>
        <v>930.20211002930716</v>
      </c>
    </row>
    <row r="62" spans="6:16" x14ac:dyDescent="0.3">
      <c r="F62" s="7" t="s">
        <v>67</v>
      </c>
      <c r="G62" s="7">
        <f t="shared" si="0"/>
        <v>1.1120137895829E-7</v>
      </c>
      <c r="H62" s="9">
        <v>6</v>
      </c>
      <c r="I62" s="10">
        <f t="shared" si="1"/>
        <v>5.0835320176637893E-9</v>
      </c>
      <c r="M62" s="7" t="s">
        <v>67</v>
      </c>
      <c r="N62" s="8">
        <f t="shared" si="2"/>
        <v>975.15698144516409</v>
      </c>
      <c r="O62" s="9">
        <v>6</v>
      </c>
      <c r="P62" s="10">
        <f t="shared" si="3"/>
        <v>936.58993893437651</v>
      </c>
    </row>
    <row r="63" spans="6:16" x14ac:dyDescent="0.3">
      <c r="F63" s="7" t="s">
        <v>68</v>
      </c>
      <c r="G63" s="7">
        <f t="shared" si="0"/>
        <v>1.1632208942244999E-7</v>
      </c>
      <c r="H63" s="9">
        <v>6.1</v>
      </c>
      <c r="I63" s="10">
        <f t="shared" si="1"/>
        <v>5.1184162602299331E-9</v>
      </c>
      <c r="M63" s="7" t="s">
        <v>68</v>
      </c>
      <c r="N63" s="8">
        <f t="shared" si="2"/>
        <v>982.8891233240447</v>
      </c>
      <c r="O63" s="9">
        <v>6.1</v>
      </c>
      <c r="P63" s="10">
        <f t="shared" si="3"/>
        <v>943.01701178476287</v>
      </c>
    </row>
    <row r="64" spans="6:16" x14ac:dyDescent="0.3">
      <c r="F64" s="7" t="s">
        <v>69</v>
      </c>
      <c r="G64" s="7">
        <f t="shared" si="0"/>
        <v>1.2161653140264999E-7</v>
      </c>
      <c r="H64" s="9">
        <v>6.2</v>
      </c>
      <c r="I64" s="10">
        <f t="shared" si="1"/>
        <v>5.1535146529429748E-9</v>
      </c>
      <c r="M64" s="7" t="s">
        <v>69</v>
      </c>
      <c r="N64" s="8">
        <f t="shared" si="2"/>
        <v>990.62250117078599</v>
      </c>
      <c r="O64" s="9">
        <v>6.2</v>
      </c>
      <c r="P64" s="10">
        <f t="shared" si="3"/>
        <v>949.48353965821366</v>
      </c>
    </row>
    <row r="65" spans="6:16" x14ac:dyDescent="0.3">
      <c r="F65" s="7" t="s">
        <v>22</v>
      </c>
      <c r="G65" s="7">
        <f t="shared" si="0"/>
        <v>1.2708785718794998E-7</v>
      </c>
      <c r="H65" s="9">
        <v>6.3</v>
      </c>
      <c r="I65" s="10">
        <f t="shared" si="1"/>
        <v>5.188828346688318E-9</v>
      </c>
      <c r="M65" s="7" t="s">
        <v>22</v>
      </c>
      <c r="N65" s="8">
        <f t="shared" si="2"/>
        <v>998.35769576312453</v>
      </c>
      <c r="O65" s="9">
        <v>6.3</v>
      </c>
      <c r="P65" s="10">
        <f t="shared" si="3"/>
        <v>955.9897345938557</v>
      </c>
    </row>
    <row r="66" spans="6:16" x14ac:dyDescent="0.3">
      <c r="F66" s="7" t="s">
        <v>70</v>
      </c>
      <c r="G66" s="7">
        <f t="shared" si="0"/>
        <v>1.3273921906740999E-7</v>
      </c>
      <c r="H66" s="9">
        <v>6.4</v>
      </c>
      <c r="I66" s="10">
        <f t="shared" si="1"/>
        <v>5.2243584975882154E-9</v>
      </c>
      <c r="M66" s="7" t="s">
        <v>70</v>
      </c>
      <c r="N66" s="8">
        <f t="shared" si="2"/>
        <v>1006.0952878787963</v>
      </c>
      <c r="O66" s="9">
        <v>6.4</v>
      </c>
      <c r="P66" s="10">
        <f t="shared" si="3"/>
        <v>962.53580959565284</v>
      </c>
    </row>
    <row r="67" spans="6:16" x14ac:dyDescent="0.3">
      <c r="F67" s="7" t="s">
        <v>71</v>
      </c>
      <c r="G67" s="7">
        <f t="shared" ref="G67:G130" si="4">5.2538151E-13* (F67^3) - 9.27905831E-12 *(F67^2) +4.7426215836E-10*F67 +2.66785321269E-09</f>
        <v>1.3857376933009E-7</v>
      </c>
      <c r="H67" s="9">
        <v>6.5</v>
      </c>
      <c r="I67" s="10">
        <f t="shared" ref="I67:I130" si="5">EXP(-IF(H67&gt;0,5331,5419)/(H67+273.15))</f>
        <v>5.2601062670210803E-9</v>
      </c>
      <c r="M67" s="7" t="s">
        <v>71</v>
      </c>
      <c r="N67" s="8">
        <f t="shared" ref="N67:N130" si="6">IF(O67&gt;0,1.8424,2.498)*10^11*(5.2538151E-13* (O67^3) - 9.27905831E-12 *(O67^2) +4.7426215836E-10*O67 +2.66785321269E-09)</f>
        <v>1013.8358582955378</v>
      </c>
      <c r="O67" s="9">
        <v>6.5</v>
      </c>
      <c r="P67" s="10">
        <f t="shared" ref="P67:P130" si="7">IF(O67&gt;0,1.8424,2.498)*10^11*EXP(-IF(O67&gt;0,5331,5419)/(O67+273.15))</f>
        <v>969.12197863596384</v>
      </c>
    </row>
    <row r="68" spans="6:16" x14ac:dyDescent="0.3">
      <c r="F68" s="7" t="s">
        <v>72</v>
      </c>
      <c r="G68" s="7">
        <f t="shared" si="4"/>
        <v>1.4459466026504999E-7</v>
      </c>
      <c r="H68" s="9">
        <v>6.6</v>
      </c>
      <c r="I68" s="10">
        <f t="shared" si="5"/>
        <v>5.2960728216403013E-9</v>
      </c>
      <c r="M68" s="7" t="s">
        <v>72</v>
      </c>
      <c r="N68" s="8">
        <f t="shared" si="6"/>
        <v>1021.5799877910856</v>
      </c>
      <c r="O68" s="9">
        <v>6.6</v>
      </c>
      <c r="P68" s="10">
        <f t="shared" si="7"/>
        <v>975.74845665900909</v>
      </c>
    </row>
    <row r="69" spans="6:16" x14ac:dyDescent="0.3">
      <c r="F69" s="7" t="s">
        <v>20</v>
      </c>
      <c r="G69" s="7">
        <f t="shared" si="4"/>
        <v>1.5080504416134999E-7</v>
      </c>
      <c r="H69" s="9">
        <v>6.7</v>
      </c>
      <c r="I69" s="10">
        <f t="shared" si="5"/>
        <v>5.3322593333934543E-9</v>
      </c>
      <c r="M69" s="7" t="s">
        <v>20</v>
      </c>
      <c r="N69" s="8">
        <f t="shared" si="6"/>
        <v>1029.3282571431764</v>
      </c>
      <c r="O69" s="9">
        <v>6.7</v>
      </c>
      <c r="P69" s="10">
        <f t="shared" si="7"/>
        <v>982.41545958440997</v>
      </c>
    </row>
    <row r="70" spans="6:16" x14ac:dyDescent="0.3">
      <c r="F70" s="7" t="s">
        <v>73</v>
      </c>
      <c r="G70" s="7">
        <f t="shared" si="4"/>
        <v>1.5720807330804999E-7</v>
      </c>
      <c r="H70" s="9">
        <v>6.8</v>
      </c>
      <c r="I70" s="10">
        <f t="shared" si="5"/>
        <v>5.3686669795416063E-9</v>
      </c>
      <c r="M70" s="7" t="s">
        <v>73</v>
      </c>
      <c r="N70" s="8">
        <f t="shared" si="6"/>
        <v>1037.0812471295458</v>
      </c>
      <c r="O70" s="9">
        <v>6.8</v>
      </c>
      <c r="P70" s="10">
        <f t="shared" si="7"/>
        <v>989.12320431074556</v>
      </c>
    </row>
    <row r="71" spans="6:16" x14ac:dyDescent="0.3">
      <c r="F71" s="7" t="s">
        <v>74</v>
      </c>
      <c r="G71" s="7">
        <f t="shared" si="4"/>
        <v>1.6380689999420999E-7</v>
      </c>
      <c r="H71" s="9">
        <v>6.9</v>
      </c>
      <c r="I71" s="10">
        <f t="shared" si="5"/>
        <v>5.4052969426783396E-9</v>
      </c>
      <c r="M71" s="7" t="s">
        <v>74</v>
      </c>
      <c r="N71" s="8">
        <f t="shared" si="6"/>
        <v>1044.8395385279309</v>
      </c>
      <c r="O71" s="9">
        <v>6.9</v>
      </c>
      <c r="P71" s="10">
        <f t="shared" si="7"/>
        <v>995.87190871905727</v>
      </c>
    </row>
    <row r="72" spans="6:16" x14ac:dyDescent="0.3">
      <c r="F72" s="7" t="s">
        <v>19</v>
      </c>
      <c r="G72" s="7">
        <f t="shared" si="4"/>
        <v>1.7060467650888998E-7</v>
      </c>
      <c r="H72" s="9">
        <v>7</v>
      </c>
      <c r="I72" s="10">
        <f t="shared" si="5"/>
        <v>5.4421504107491608E-9</v>
      </c>
      <c r="M72" s="7" t="s">
        <v>19</v>
      </c>
      <c r="N72" s="8">
        <f t="shared" si="6"/>
        <v>1052.603712116068</v>
      </c>
      <c r="O72" s="9">
        <v>7</v>
      </c>
      <c r="P72" s="10">
        <f t="shared" si="7"/>
        <v>1002.6617916764254</v>
      </c>
    </row>
    <row r="73" spans="6:16" x14ac:dyDescent="0.3">
      <c r="F73" s="7" t="s">
        <v>75</v>
      </c>
      <c r="G73" s="7">
        <f t="shared" si="4"/>
        <v>1.7760455514114998E-7</v>
      </c>
      <c r="H73" s="9">
        <v>7.1</v>
      </c>
      <c r="I73" s="10">
        <f t="shared" si="5"/>
        <v>5.4792285770707651E-9</v>
      </c>
      <c r="M73" s="7" t="s">
        <v>75</v>
      </c>
      <c r="N73" s="8">
        <f t="shared" si="6"/>
        <v>1060.3743486716933</v>
      </c>
      <c r="O73" s="9">
        <v>7.1</v>
      </c>
      <c r="P73" s="10">
        <f t="shared" si="7"/>
        <v>1009.4930730395178</v>
      </c>
    </row>
    <row r="74" spans="6:16" x14ac:dyDescent="0.3">
      <c r="F74" s="7" t="s">
        <v>76</v>
      </c>
      <c r="G74" s="7">
        <f t="shared" si="4"/>
        <v>1.8480968818005001E-7</v>
      </c>
      <c r="H74" s="9">
        <v>7.2</v>
      </c>
      <c r="I74" s="10">
        <f t="shared" si="5"/>
        <v>5.5165326403503755E-9</v>
      </c>
      <c r="M74" s="7" t="s">
        <v>76</v>
      </c>
      <c r="N74" s="8">
        <f t="shared" si="6"/>
        <v>1068.1520289725433</v>
      </c>
      <c r="O74" s="9">
        <v>7.2</v>
      </c>
      <c r="P74" s="10">
        <f t="shared" si="7"/>
        <v>1016.3659736581532</v>
      </c>
    </row>
    <row r="75" spans="6:16" x14ac:dyDescent="0.3">
      <c r="F75" s="7" t="s">
        <v>8</v>
      </c>
      <c r="G75" s="7">
        <f t="shared" si="4"/>
        <v>1.9222322791464999E-7</v>
      </c>
      <c r="H75" s="9">
        <v>7.3</v>
      </c>
      <c r="I75" s="10">
        <f t="shared" si="5"/>
        <v>5.5540638047052797E-9</v>
      </c>
      <c r="M75" s="7" t="s">
        <v>8</v>
      </c>
      <c r="N75" s="8">
        <f t="shared" si="6"/>
        <v>1075.9373337963546</v>
      </c>
      <c r="O75" s="9">
        <v>7.3</v>
      </c>
      <c r="P75" s="10">
        <f t="shared" si="7"/>
        <v>1023.2807153789007</v>
      </c>
    </row>
    <row r="76" spans="6:16" x14ac:dyDescent="0.3">
      <c r="F76" s="7" t="s">
        <v>77</v>
      </c>
      <c r="G76" s="7">
        <f t="shared" si="4"/>
        <v>1.9984832663401001E-7</v>
      </c>
      <c r="H76" s="9">
        <v>7.4</v>
      </c>
      <c r="I76" s="10">
        <f t="shared" si="5"/>
        <v>5.5918232796821078E-9</v>
      </c>
      <c r="M76" s="7" t="s">
        <v>77</v>
      </c>
      <c r="N76" s="8">
        <f t="shared" si="6"/>
        <v>1083.7308439208634</v>
      </c>
      <c r="O76" s="9">
        <v>7.4</v>
      </c>
      <c r="P76" s="10">
        <f t="shared" si="7"/>
        <v>1030.2375210486316</v>
      </c>
    </row>
    <row r="77" spans="6:16" x14ac:dyDescent="0.3">
      <c r="F77" s="7" t="s">
        <v>78</v>
      </c>
      <c r="G77" s="7">
        <f t="shared" si="4"/>
        <v>2.0768813662719001E-7</v>
      </c>
      <c r="H77" s="9">
        <v>7.5</v>
      </c>
      <c r="I77" s="10">
        <f t="shared" si="5"/>
        <v>5.6298122802765718E-9</v>
      </c>
      <c r="M77" s="7" t="s">
        <v>78</v>
      </c>
      <c r="N77" s="8">
        <f t="shared" si="6"/>
        <v>1091.5331401238061</v>
      </c>
      <c r="O77" s="9">
        <v>7.5</v>
      </c>
      <c r="P77" s="10">
        <f t="shared" si="7"/>
        <v>1037.2366145181556</v>
      </c>
    </row>
    <row r="78" spans="6:16" x14ac:dyDescent="0.3">
      <c r="F78" s="7" t="s">
        <v>79</v>
      </c>
      <c r="G78" s="7">
        <f t="shared" si="4"/>
        <v>2.1574581018324997E-7</v>
      </c>
      <c r="H78" s="9">
        <v>7.6</v>
      </c>
      <c r="I78" s="10">
        <f t="shared" si="5"/>
        <v>5.6680320269528119E-9</v>
      </c>
      <c r="M78" s="7" t="s">
        <v>79</v>
      </c>
      <c r="N78" s="8">
        <f t="shared" si="6"/>
        <v>1099.3448031829191</v>
      </c>
      <c r="O78" s="9">
        <v>7.6</v>
      </c>
      <c r="P78" s="10">
        <f t="shared" si="7"/>
        <v>1044.278220645786</v>
      </c>
    </row>
    <row r="79" spans="6:16" x14ac:dyDescent="0.3">
      <c r="F79" s="7" t="s">
        <v>80</v>
      </c>
      <c r="G79" s="7">
        <f t="shared" si="4"/>
        <v>2.2402449959124999E-7</v>
      </c>
      <c r="H79" s="9">
        <v>7.7</v>
      </c>
      <c r="I79" s="10">
        <f t="shared" si="5"/>
        <v>5.7064837456631825E-9</v>
      </c>
      <c r="M79" s="7" t="s">
        <v>80</v>
      </c>
      <c r="N79" s="8">
        <f t="shared" si="6"/>
        <v>1107.166413875939</v>
      </c>
      <c r="O79" s="9">
        <v>7.7</v>
      </c>
      <c r="P79" s="10">
        <f t="shared" si="7"/>
        <v>1051.3625653009847</v>
      </c>
    </row>
    <row r="80" spans="6:16" x14ac:dyDescent="0.3">
      <c r="F80" s="7" t="s">
        <v>81</v>
      </c>
      <c r="G80" s="7">
        <f t="shared" si="4"/>
        <v>2.3252735714024997E-7</v>
      </c>
      <c r="H80" s="9">
        <v>7.8</v>
      </c>
      <c r="I80" s="10">
        <f t="shared" si="5"/>
        <v>5.7451686678678162E-9</v>
      </c>
      <c r="M80" s="7" t="s">
        <v>81</v>
      </c>
      <c r="N80" s="8">
        <f t="shared" si="6"/>
        <v>1114.9985529806024</v>
      </c>
      <c r="O80" s="9">
        <v>7.8</v>
      </c>
      <c r="P80" s="10">
        <f t="shared" si="7"/>
        <v>1058.4898753679665</v>
      </c>
    </row>
    <row r="81" spans="6:16" x14ac:dyDescent="0.3">
      <c r="F81" s="7" t="s">
        <v>23</v>
      </c>
      <c r="G81" s="7">
        <f t="shared" si="4"/>
        <v>2.4125753511930997E-7</v>
      </c>
      <c r="H81" s="9">
        <v>7.9</v>
      </c>
      <c r="I81" s="10">
        <f t="shared" si="5"/>
        <v>5.7840880305543203E-9</v>
      </c>
      <c r="M81" s="7" t="s">
        <v>23</v>
      </c>
      <c r="N81" s="8">
        <f t="shared" si="6"/>
        <v>1122.8418012746451</v>
      </c>
      <c r="O81" s="9">
        <v>7.9</v>
      </c>
      <c r="P81" s="10">
        <f t="shared" si="7"/>
        <v>1065.6603787493279</v>
      </c>
    </row>
    <row r="82" spans="6:16" x14ac:dyDescent="0.3">
      <c r="F82" s="7" t="s">
        <v>82</v>
      </c>
      <c r="G82" s="7">
        <f t="shared" si="4"/>
        <v>2.5021818581748998E-7</v>
      </c>
      <c r="H82" s="9">
        <v>8</v>
      </c>
      <c r="I82" s="10">
        <f t="shared" si="5"/>
        <v>5.8232430762576921E-9</v>
      </c>
      <c r="M82" s="7" t="s">
        <v>82</v>
      </c>
      <c r="N82" s="8">
        <f t="shared" si="6"/>
        <v>1130.696739535804</v>
      </c>
      <c r="O82" s="9">
        <v>8</v>
      </c>
      <c r="P82" s="10">
        <f t="shared" si="7"/>
        <v>1072.8743043697173</v>
      </c>
    </row>
    <row r="83" spans="6:16" x14ac:dyDescent="0.3">
      <c r="F83" s="7" t="s">
        <v>83</v>
      </c>
      <c r="G83" s="7">
        <f t="shared" si="4"/>
        <v>2.5941246152384996E-7</v>
      </c>
      <c r="H83" s="9">
        <v>8.1</v>
      </c>
      <c r="I83" s="10">
        <f t="shared" si="5"/>
        <v>5.8626350530798817E-9</v>
      </c>
      <c r="M83" s="7" t="s">
        <v>83</v>
      </c>
      <c r="N83" s="8">
        <f t="shared" si="6"/>
        <v>1138.5639485418151</v>
      </c>
      <c r="O83" s="9">
        <v>8.1</v>
      </c>
      <c r="P83" s="10">
        <f t="shared" si="7"/>
        <v>1080.1318821794373</v>
      </c>
    </row>
    <row r="84" spans="6:16" x14ac:dyDescent="0.3">
      <c r="F84" s="7" t="s">
        <v>84</v>
      </c>
      <c r="G84" s="7">
        <f t="shared" si="4"/>
        <v>2.6884351452744996E-7</v>
      </c>
      <c r="H84" s="9">
        <v>8.1999999999999993</v>
      </c>
      <c r="I84" s="10">
        <f t="shared" si="5"/>
        <v>5.9022652147098701E-9</v>
      </c>
      <c r="M84" s="7" t="s">
        <v>84</v>
      </c>
      <c r="N84" s="8">
        <f t="shared" si="6"/>
        <v>1146.4440090704154</v>
      </c>
      <c r="O84" s="9">
        <v>8.1999999999999993</v>
      </c>
      <c r="P84" s="10">
        <f t="shared" si="7"/>
        <v>1087.4333431581465</v>
      </c>
    </row>
    <row r="85" spans="6:16" x14ac:dyDescent="0.3">
      <c r="F85" s="7" t="s">
        <v>85</v>
      </c>
      <c r="G85" s="7">
        <f t="shared" si="4"/>
        <v>2.7851449711734999E-7</v>
      </c>
      <c r="H85" s="9">
        <v>8.3000000000000007</v>
      </c>
      <c r="I85" s="10">
        <f t="shared" si="5"/>
        <v>5.9421348204434573E-9</v>
      </c>
      <c r="M85" s="7" t="s">
        <v>85</v>
      </c>
      <c r="N85" s="8">
        <f t="shared" si="6"/>
        <v>1154.3375018993409</v>
      </c>
      <c r="O85" s="9">
        <v>8.3000000000000007</v>
      </c>
      <c r="P85" s="10">
        <f t="shared" si="7"/>
        <v>1094.7789193185026</v>
      </c>
    </row>
    <row r="86" spans="6:16" x14ac:dyDescent="0.3">
      <c r="F86" s="7" t="s">
        <v>86</v>
      </c>
      <c r="G86" s="7">
        <f t="shared" si="4"/>
        <v>2.8842856158260998E-7</v>
      </c>
      <c r="H86" s="9">
        <v>8.4</v>
      </c>
      <c r="I86" s="10">
        <f t="shared" si="5"/>
        <v>5.9822451352032491E-9</v>
      </c>
      <c r="M86" s="7" t="s">
        <v>86</v>
      </c>
      <c r="N86" s="8">
        <f t="shared" si="6"/>
        <v>1162.2450078063282</v>
      </c>
      <c r="O86" s="9">
        <v>8.4</v>
      </c>
      <c r="P86" s="10">
        <f t="shared" si="7"/>
        <v>1102.1688437098467</v>
      </c>
    </row>
    <row r="87" spans="6:16" x14ac:dyDescent="0.3">
      <c r="F87" s="7" t="s">
        <v>13</v>
      </c>
      <c r="G87" s="7">
        <f t="shared" si="4"/>
        <v>2.9858886021228993E-7</v>
      </c>
      <c r="H87" s="9">
        <v>8.5</v>
      </c>
      <c r="I87" s="10">
        <f t="shared" si="5"/>
        <v>6.0225974295587122E-9</v>
      </c>
      <c r="M87" s="7" t="s">
        <v>13</v>
      </c>
      <c r="N87" s="8">
        <f t="shared" si="6"/>
        <v>1170.1671075691133</v>
      </c>
      <c r="O87" s="9">
        <v>8.5</v>
      </c>
      <c r="P87" s="10">
        <f t="shared" si="7"/>
        <v>1109.6033504218972</v>
      </c>
    </row>
    <row r="88" spans="6:16" x14ac:dyDescent="0.3">
      <c r="F88" s="7" t="s">
        <v>87</v>
      </c>
      <c r="G88" s="7">
        <f t="shared" si="4"/>
        <v>3.0899854529544995E-7</v>
      </c>
      <c r="H88" s="9">
        <v>8.6</v>
      </c>
      <c r="I88" s="10">
        <f t="shared" si="5"/>
        <v>6.0631929797461334E-9</v>
      </c>
      <c r="M88" s="7" t="s">
        <v>87</v>
      </c>
      <c r="N88" s="8">
        <f t="shared" si="6"/>
        <v>1178.1043819654333</v>
      </c>
      <c r="O88" s="9">
        <v>8.6</v>
      </c>
      <c r="P88" s="10">
        <f t="shared" si="7"/>
        <v>1117.0826745884276</v>
      </c>
    </row>
    <row r="89" spans="6:16" x14ac:dyDescent="0.3">
      <c r="F89" s="7" t="s">
        <v>88</v>
      </c>
      <c r="G89" s="7">
        <f t="shared" si="4"/>
        <v>3.1966076912114999E-7</v>
      </c>
      <c r="H89" s="9">
        <v>8.6999999999999993</v>
      </c>
      <c r="I89" s="10">
        <f t="shared" si="5"/>
        <v>6.1040330676887737E-9</v>
      </c>
      <c r="M89" s="7" t="s">
        <v>88</v>
      </c>
      <c r="N89" s="8">
        <f t="shared" si="6"/>
        <v>1186.0574117730241</v>
      </c>
      <c r="O89" s="9">
        <v>8.6999999999999993</v>
      </c>
      <c r="P89" s="10">
        <f t="shared" si="7"/>
        <v>1124.6070523909796</v>
      </c>
    </row>
    <row r="90" spans="6:16" x14ac:dyDescent="0.3">
      <c r="F90" s="7" t="s">
        <v>33</v>
      </c>
      <c r="G90" s="7">
        <f t="shared" si="4"/>
        <v>3.3057868397844992E-7</v>
      </c>
      <c r="H90" s="9">
        <v>8.8000000000000007</v>
      </c>
      <c r="I90" s="10">
        <f t="shared" si="5"/>
        <v>6.1451189810170582E-9</v>
      </c>
      <c r="M90" s="7" t="s">
        <v>33</v>
      </c>
      <c r="N90" s="8">
        <f t="shared" si="6"/>
        <v>1194.0267777696224</v>
      </c>
      <c r="O90" s="9">
        <v>8.8000000000000007</v>
      </c>
      <c r="P90" s="10">
        <f t="shared" si="7"/>
        <v>1132.1767210625828</v>
      </c>
    </row>
    <row r="91" spans="6:16" x14ac:dyDescent="0.3">
      <c r="F91" s="7" t="s">
        <v>89</v>
      </c>
      <c r="G91" s="7">
        <f t="shared" si="4"/>
        <v>3.4175544215640992E-7</v>
      </c>
      <c r="H91" s="9">
        <v>8.9</v>
      </c>
      <c r="I91" s="10">
        <f t="shared" si="5"/>
        <v>6.1864520130887378E-9</v>
      </c>
      <c r="M91" s="7" t="s">
        <v>89</v>
      </c>
      <c r="N91" s="8">
        <f t="shared" si="6"/>
        <v>1202.0130607329643</v>
      </c>
      <c r="O91" s="9">
        <v>8.9</v>
      </c>
      <c r="P91" s="10">
        <f t="shared" si="7"/>
        <v>1139.7919188914691</v>
      </c>
    </row>
    <row r="92" spans="6:16" x14ac:dyDescent="0.3">
      <c r="F92" s="7" t="s">
        <v>14</v>
      </c>
      <c r="G92" s="7">
        <f t="shared" si="4"/>
        <v>3.5319419594408998E-7</v>
      </c>
      <c r="H92" s="9">
        <v>9</v>
      </c>
      <c r="I92" s="10">
        <f t="shared" si="5"/>
        <v>6.2280334630091823E-9</v>
      </c>
      <c r="M92" s="7" t="s">
        <v>14</v>
      </c>
      <c r="N92" s="8">
        <f t="shared" si="6"/>
        <v>1210.0168414407863</v>
      </c>
      <c r="O92" s="9">
        <v>9</v>
      </c>
      <c r="P92" s="10">
        <f t="shared" si="7"/>
        <v>1147.4528852248118</v>
      </c>
    </row>
    <row r="93" spans="6:16" x14ac:dyDescent="0.3">
      <c r="F93" s="7" t="s">
        <v>90</v>
      </c>
      <c r="G93" s="7">
        <f t="shared" si="4"/>
        <v>3.6489809763054993E-7</v>
      </c>
      <c r="H93" s="9">
        <v>9.1</v>
      </c>
      <c r="I93" s="10">
        <f t="shared" si="5"/>
        <v>6.2698646356515778E-9</v>
      </c>
      <c r="M93" s="7" t="s">
        <v>90</v>
      </c>
      <c r="N93" s="8">
        <f t="shared" si="6"/>
        <v>1218.0387006708249</v>
      </c>
      <c r="O93" s="9">
        <v>9.1</v>
      </c>
      <c r="P93" s="10">
        <f t="shared" si="7"/>
        <v>1155.1598604724468</v>
      </c>
    </row>
    <row r="94" spans="6:16" x14ac:dyDescent="0.3">
      <c r="F94" s="7" t="s">
        <v>16</v>
      </c>
      <c r="G94" s="7">
        <f t="shared" si="4"/>
        <v>3.7687029950484994E-7</v>
      </c>
      <c r="H94" s="9">
        <v>9.1999999999999993</v>
      </c>
      <c r="I94" s="10">
        <f t="shared" si="5"/>
        <v>6.3119468416774002E-9</v>
      </c>
      <c r="M94" s="7" t="s">
        <v>16</v>
      </c>
      <c r="N94" s="8">
        <f t="shared" si="6"/>
        <v>1226.0792192008169</v>
      </c>
      <c r="O94" s="9">
        <v>9.1999999999999993</v>
      </c>
      <c r="P94" s="10">
        <f t="shared" si="7"/>
        <v>1162.9130861106441</v>
      </c>
    </row>
    <row r="95" spans="6:16" x14ac:dyDescent="0.3">
      <c r="F95" s="7" t="s">
        <v>18</v>
      </c>
      <c r="G95" s="7">
        <f t="shared" si="4"/>
        <v>3.8911395385604994E-7</v>
      </c>
      <c r="H95" s="9">
        <v>9.3000000000000007</v>
      </c>
      <c r="I95" s="10">
        <f t="shared" si="5"/>
        <v>6.3542813975568076E-9</v>
      </c>
      <c r="M95" s="7" t="s">
        <v>18</v>
      </c>
      <c r="N95" s="8">
        <f t="shared" si="6"/>
        <v>1234.1389778084981</v>
      </c>
      <c r="O95" s="9">
        <v>9.3000000000000007</v>
      </c>
      <c r="P95" s="10">
        <f t="shared" si="7"/>
        <v>1170.7128046858663</v>
      </c>
    </row>
    <row r="96" spans="6:16" x14ac:dyDescent="0.3">
      <c r="F96" s="7" t="s">
        <v>91</v>
      </c>
      <c r="G96" s="7">
        <f t="shared" si="4"/>
        <v>4.0163221297320995E-7</v>
      </c>
      <c r="H96" s="9">
        <v>9.4</v>
      </c>
      <c r="I96" s="10">
        <f t="shared" si="5"/>
        <v>6.3968696255890117E-9</v>
      </c>
      <c r="M96" s="7" t="s">
        <v>91</v>
      </c>
      <c r="N96" s="8">
        <f t="shared" si="6"/>
        <v>1242.2185572716053</v>
      </c>
      <c r="O96" s="9">
        <v>9.4</v>
      </c>
      <c r="P96" s="10">
        <f t="shared" si="7"/>
        <v>1178.5592598185194</v>
      </c>
    </row>
    <row r="97" spans="6:16" x14ac:dyDescent="0.3">
      <c r="F97" s="7" t="s">
        <v>92</v>
      </c>
      <c r="G97" s="7">
        <f t="shared" si="4"/>
        <v>4.1442822914538989E-7</v>
      </c>
      <c r="H97" s="9">
        <v>9.5</v>
      </c>
      <c r="I97" s="10">
        <f t="shared" si="5"/>
        <v>6.4397128539228573E-9</v>
      </c>
      <c r="M97" s="7" t="s">
        <v>92</v>
      </c>
      <c r="N97" s="8">
        <f t="shared" si="6"/>
        <v>1250.3185383678745</v>
      </c>
      <c r="O97" s="9">
        <v>9.5</v>
      </c>
      <c r="P97" s="10">
        <f t="shared" si="7"/>
        <v>1186.4526962067473</v>
      </c>
    </row>
    <row r="98" spans="6:16" x14ac:dyDescent="0.3">
      <c r="F98" s="7" t="s">
        <v>93</v>
      </c>
      <c r="G98" s="7">
        <f t="shared" si="4"/>
        <v>4.2750515466164993E-7</v>
      </c>
      <c r="H98" s="9">
        <v>9.6</v>
      </c>
      <c r="I98" s="10">
        <f t="shared" si="5"/>
        <v>6.4828124165773428E-9</v>
      </c>
      <c r="M98" s="7" t="s">
        <v>93</v>
      </c>
      <c r="N98" s="8">
        <f t="shared" si="6"/>
        <v>1258.4395018750422</v>
      </c>
      <c r="O98" s="9">
        <v>9.6</v>
      </c>
      <c r="P98" s="10">
        <f t="shared" si="7"/>
        <v>1194.3933596302097</v>
      </c>
    </row>
    <row r="99" spans="6:16" x14ac:dyDescent="0.3">
      <c r="F99" s="7" t="s">
        <v>24</v>
      </c>
      <c r="G99" s="7">
        <f t="shared" si="4"/>
        <v>4.4086614181104996E-7</v>
      </c>
      <c r="H99" s="9">
        <v>9.6999999999999993</v>
      </c>
      <c r="I99" s="10">
        <f t="shared" si="5"/>
        <v>6.5261696534621582E-9</v>
      </c>
      <c r="M99" s="7" t="s">
        <v>24</v>
      </c>
      <c r="N99" s="8">
        <f t="shared" si="6"/>
        <v>1266.5820285708455</v>
      </c>
      <c r="O99" s="9">
        <v>9.6999999999999993</v>
      </c>
      <c r="P99" s="10">
        <f t="shared" si="7"/>
        <v>1202.381496953868</v>
      </c>
    </row>
    <row r="100" spans="6:16" x14ac:dyDescent="0.3">
      <c r="F100" s="7" t="s">
        <v>94</v>
      </c>
      <c r="G100" s="7">
        <f t="shared" si="4"/>
        <v>4.5451434288264998E-7</v>
      </c>
      <c r="H100" s="9">
        <v>9.8000000000000007</v>
      </c>
      <c r="I100" s="10">
        <f t="shared" si="5"/>
        <v>6.5697859103985146E-9</v>
      </c>
      <c r="M100" s="7" t="s">
        <v>94</v>
      </c>
      <c r="N100" s="8">
        <f t="shared" si="6"/>
        <v>1274.7466992330201</v>
      </c>
      <c r="O100" s="9">
        <v>9.8000000000000007</v>
      </c>
      <c r="P100" s="10">
        <f t="shared" si="7"/>
        <v>1210.4173561318223</v>
      </c>
    </row>
    <row r="101" spans="6:16" x14ac:dyDescent="0.3">
      <c r="F101" s="7" t="s">
        <v>95</v>
      </c>
      <c r="G101" s="7">
        <f t="shared" si="4"/>
        <v>4.6845291016550993E-7</v>
      </c>
      <c r="H101" s="9">
        <v>9.9</v>
      </c>
      <c r="I101" s="10">
        <f t="shared" si="5"/>
        <v>6.613662539139646E-9</v>
      </c>
      <c r="M101" s="7" t="s">
        <v>95</v>
      </c>
      <c r="N101" s="8">
        <f t="shared" si="6"/>
        <v>1282.9340946393029</v>
      </c>
      <c r="O101" s="9">
        <v>9.9</v>
      </c>
      <c r="P101" s="10">
        <f t="shared" si="7"/>
        <v>1218.5011862110885</v>
      </c>
    </row>
    <row r="102" spans="6:16" x14ac:dyDescent="0.3">
      <c r="F102" s="7" t="s">
        <v>96</v>
      </c>
      <c r="G102" s="7">
        <f t="shared" si="4"/>
        <v>4.8268499594868997E-7</v>
      </c>
      <c r="H102" s="9">
        <v>10</v>
      </c>
      <c r="I102" s="10">
        <f t="shared" si="5"/>
        <v>6.6578008973917351E-9</v>
      </c>
      <c r="M102" s="7" t="s">
        <v>96</v>
      </c>
      <c r="N102" s="8">
        <f t="shared" si="6"/>
        <v>1291.1447955674296</v>
      </c>
      <c r="O102" s="9">
        <v>10</v>
      </c>
      <c r="P102" s="10">
        <f t="shared" si="7"/>
        <v>1226.6332373354533</v>
      </c>
    </row>
    <row r="103" spans="6:16" x14ac:dyDescent="0.3">
      <c r="F103" s="7" t="s">
        <v>97</v>
      </c>
      <c r="G103" s="7">
        <f t="shared" si="4"/>
        <v>4.9721375252124999E-7</v>
      </c>
      <c r="H103" s="9">
        <v>10.1</v>
      </c>
      <c r="I103" s="10">
        <f t="shared" si="5"/>
        <v>6.7022023488345441E-9</v>
      </c>
      <c r="M103" s="7" t="s">
        <v>97</v>
      </c>
      <c r="N103" s="8">
        <f t="shared" si="6"/>
        <v>1299.379382795137</v>
      </c>
      <c r="O103" s="9">
        <v>10.1</v>
      </c>
      <c r="P103" s="10">
        <f t="shared" si="7"/>
        <v>1234.8137607492763</v>
      </c>
    </row>
    <row r="104" spans="6:16" x14ac:dyDescent="0.3">
      <c r="F104" s="7" t="s">
        <v>98</v>
      </c>
      <c r="G104" s="7">
        <f t="shared" si="4"/>
        <v>5.1204233217225004E-7</v>
      </c>
      <c r="H104" s="9">
        <v>10.199999999999999</v>
      </c>
      <c r="I104" s="10">
        <f t="shared" si="5"/>
        <v>6.7468682631423409E-9</v>
      </c>
      <c r="M104" s="7" t="s">
        <v>98</v>
      </c>
      <c r="N104" s="8">
        <f t="shared" si="6"/>
        <v>1307.6384371001618</v>
      </c>
      <c r="O104" s="9">
        <v>10.199999999999999</v>
      </c>
      <c r="P104" s="10">
        <f t="shared" si="7"/>
        <v>1243.043008801345</v>
      </c>
    </row>
    <row r="105" spans="6:16" x14ac:dyDescent="0.3">
      <c r="F105" s="7" t="s">
        <v>99</v>
      </c>
      <c r="G105" s="7">
        <f t="shared" si="4"/>
        <v>5.2717388719074996E-7</v>
      </c>
      <c r="H105" s="9">
        <v>10.3</v>
      </c>
      <c r="I105" s="10">
        <f t="shared" si="5"/>
        <v>6.7918000160049626E-9</v>
      </c>
      <c r="M105" s="7" t="s">
        <v>99</v>
      </c>
      <c r="N105" s="8">
        <f t="shared" si="6"/>
        <v>1315.9225392602405</v>
      </c>
      <c r="O105" s="9">
        <v>10.3</v>
      </c>
      <c r="P105" s="10">
        <f t="shared" si="7"/>
        <v>1251.3212349487544</v>
      </c>
    </row>
    <row r="106" spans="6:16" x14ac:dyDescent="0.3">
      <c r="F106" s="7" t="s">
        <v>100</v>
      </c>
      <c r="G106" s="7">
        <f t="shared" si="4"/>
        <v>5.4261156986580991E-7</v>
      </c>
      <c r="H106" s="9">
        <v>10.4</v>
      </c>
      <c r="I106" s="10">
        <f t="shared" si="5"/>
        <v>6.836998989148421E-9</v>
      </c>
      <c r="M106" s="7" t="s">
        <v>100</v>
      </c>
      <c r="N106" s="8">
        <f t="shared" si="6"/>
        <v>1324.2322700531088</v>
      </c>
      <c r="O106" s="9">
        <v>10.4</v>
      </c>
      <c r="P106" s="10">
        <f t="shared" si="7"/>
        <v>1259.6486937607051</v>
      </c>
    </row>
    <row r="107" spans="6:16" x14ac:dyDescent="0.3">
      <c r="F107" s="7" t="s">
        <v>101</v>
      </c>
      <c r="G107" s="7">
        <f t="shared" si="4"/>
        <v>5.5835853248649004E-7</v>
      </c>
      <c r="H107" s="9">
        <v>10.5</v>
      </c>
      <c r="I107" s="10">
        <f t="shared" si="5"/>
        <v>6.8824665703562745E-9</v>
      </c>
      <c r="M107" s="7" t="s">
        <v>101</v>
      </c>
      <c r="N107" s="8">
        <f t="shared" si="6"/>
        <v>1332.5682102565033</v>
      </c>
      <c r="O107" s="9">
        <v>10.5</v>
      </c>
      <c r="P107" s="10">
        <f t="shared" si="7"/>
        <v>1268.0256409224401</v>
      </c>
    </row>
    <row r="108" spans="6:16" x14ac:dyDescent="0.3">
      <c r="F108" s="7" t="s">
        <v>102</v>
      </c>
      <c r="G108" s="7">
        <f t="shared" si="4"/>
        <v>5.7441792734184998E-7</v>
      </c>
      <c r="H108" s="9">
        <v>10.6</v>
      </c>
      <c r="I108" s="10">
        <f t="shared" si="5"/>
        <v>6.9282041534903852E-9</v>
      </c>
      <c r="M108" s="7" t="s">
        <v>102</v>
      </c>
      <c r="N108" s="8">
        <f t="shared" si="6"/>
        <v>1340.9309406481609</v>
      </c>
      <c r="O108" s="9">
        <v>10.6</v>
      </c>
      <c r="P108" s="10">
        <f t="shared" si="7"/>
        <v>1276.4523332390686</v>
      </c>
    </row>
    <row r="109" spans="6:16" x14ac:dyDescent="0.3">
      <c r="F109" s="7" t="s">
        <v>103</v>
      </c>
      <c r="G109" s="7">
        <f t="shared" si="4"/>
        <v>5.9079290672094999E-7</v>
      </c>
      <c r="H109" s="9">
        <v>10.7</v>
      </c>
      <c r="I109" s="10">
        <f t="shared" si="5"/>
        <v>6.9742131385121738E-9</v>
      </c>
      <c r="M109" s="7" t="s">
        <v>103</v>
      </c>
      <c r="N109" s="8">
        <f t="shared" si="6"/>
        <v>1349.3210420058178</v>
      </c>
      <c r="O109" s="9">
        <v>10.7</v>
      </c>
      <c r="P109" s="10">
        <f t="shared" si="7"/>
        <v>1284.9290286394828</v>
      </c>
    </row>
    <row r="110" spans="6:16" x14ac:dyDescent="0.3">
      <c r="F110" s="7" t="s">
        <v>104</v>
      </c>
      <c r="G110" s="7">
        <f t="shared" si="4"/>
        <v>6.0748662291285003E-7</v>
      </c>
      <c r="H110" s="9">
        <v>10.8</v>
      </c>
      <c r="I110" s="10">
        <f t="shared" si="5"/>
        <v>7.0204949315038171E-9</v>
      </c>
      <c r="M110" s="7" t="s">
        <v>104</v>
      </c>
      <c r="N110" s="8">
        <f t="shared" si="6"/>
        <v>1357.7390951072102</v>
      </c>
      <c r="O110" s="9">
        <v>10.8</v>
      </c>
      <c r="P110" s="10">
        <f t="shared" si="7"/>
        <v>1293.4559861802632</v>
      </c>
    </row>
    <row r="111" spans="6:16" x14ac:dyDescent="0.3">
      <c r="F111" s="7" t="s">
        <v>105</v>
      </c>
      <c r="G111" s="7">
        <f t="shared" si="4"/>
        <v>6.2450222820660991E-7</v>
      </c>
      <c r="H111" s="9">
        <v>10.9</v>
      </c>
      <c r="I111" s="10">
        <f t="shared" si="5"/>
        <v>7.0670509446892922E-9</v>
      </c>
      <c r="M111" s="7" t="s">
        <v>105</v>
      </c>
      <c r="N111" s="8">
        <f t="shared" si="6"/>
        <v>1366.1856807300751</v>
      </c>
      <c r="O111" s="9">
        <v>10.9</v>
      </c>
      <c r="P111" s="10">
        <f t="shared" si="7"/>
        <v>1302.0334660495553</v>
      </c>
    </row>
    <row r="112" spans="6:16" x14ac:dyDescent="0.3">
      <c r="F112" s="7" t="s">
        <v>106</v>
      </c>
      <c r="G112" s="7">
        <f t="shared" si="4"/>
        <v>6.4184287489128992E-7</v>
      </c>
      <c r="H112" s="9">
        <v>11</v>
      </c>
      <c r="I112" s="10">
        <f t="shared" si="5"/>
        <v>7.1138825964557634E-9</v>
      </c>
      <c r="M112" s="7" t="s">
        <v>106</v>
      </c>
      <c r="N112" s="8">
        <f t="shared" si="6"/>
        <v>1374.6613796521481</v>
      </c>
      <c r="O112" s="9">
        <v>11</v>
      </c>
      <c r="P112" s="10">
        <f t="shared" si="7"/>
        <v>1310.6617295710098</v>
      </c>
    </row>
    <row r="113" spans="6:16" x14ac:dyDescent="0.3">
      <c r="F113" s="7" t="s">
        <v>107</v>
      </c>
      <c r="G113" s="7">
        <f t="shared" si="4"/>
        <v>6.595117152559501E-7</v>
      </c>
      <c r="H113" s="9">
        <v>11.1</v>
      </c>
      <c r="I113" s="10">
        <f t="shared" si="5"/>
        <v>7.1609913113748345E-9</v>
      </c>
      <c r="M113" s="7" t="s">
        <v>107</v>
      </c>
      <c r="N113" s="8">
        <f t="shared" si="6"/>
        <v>1383.166772651166</v>
      </c>
      <c r="O113" s="9">
        <v>11.1</v>
      </c>
      <c r="P113" s="10">
        <f t="shared" si="7"/>
        <v>1319.3410392076994</v>
      </c>
    </row>
    <row r="114" spans="6:16" x14ac:dyDescent="0.3">
      <c r="F114" s="7" t="s">
        <v>108</v>
      </c>
      <c r="G114" s="7">
        <f t="shared" si="4"/>
        <v>6.7751190158964997E-7</v>
      </c>
      <c r="H114" s="9">
        <v>11.2</v>
      </c>
      <c r="I114" s="10">
        <f t="shared" si="5"/>
        <v>7.2083785202238602E-9</v>
      </c>
      <c r="M114" s="7" t="s">
        <v>108</v>
      </c>
      <c r="N114" s="8">
        <f t="shared" si="6"/>
        <v>1391.7024405048651</v>
      </c>
      <c r="O114" s="9">
        <v>11.2</v>
      </c>
      <c r="P114" s="10">
        <f t="shared" si="7"/>
        <v>1328.0716585660441</v>
      </c>
    </row>
    <row r="115" spans="6:16" x14ac:dyDescent="0.3">
      <c r="F115" s="7" t="s">
        <v>109</v>
      </c>
      <c r="G115" s="7">
        <f t="shared" si="4"/>
        <v>6.9584658618145E-7</v>
      </c>
      <c r="H115" s="9">
        <v>11.3</v>
      </c>
      <c r="I115" s="10">
        <f t="shared" si="5"/>
        <v>7.2560456600075241E-9</v>
      </c>
      <c r="M115" s="7" t="s">
        <v>109</v>
      </c>
      <c r="N115" s="8">
        <f t="shared" si="6"/>
        <v>1400.2689639909822</v>
      </c>
      <c r="O115" s="9">
        <v>11.3</v>
      </c>
      <c r="P115" s="10">
        <f t="shared" si="7"/>
        <v>1336.8538523997863</v>
      </c>
    </row>
    <row r="116" spans="6:16" x14ac:dyDescent="0.3">
      <c r="F116" s="7" t="s">
        <v>110</v>
      </c>
      <c r="G116" s="7">
        <f t="shared" si="4"/>
        <v>7.1451892132040993E-7</v>
      </c>
      <c r="H116" s="9">
        <v>11.4</v>
      </c>
      <c r="I116" s="10">
        <f t="shared" si="5"/>
        <v>7.3039941739790273E-9</v>
      </c>
      <c r="M116" s="7" t="s">
        <v>110</v>
      </c>
      <c r="N116" s="8">
        <f t="shared" si="6"/>
        <v>1408.8669238872531</v>
      </c>
      <c r="O116" s="9">
        <v>11.4</v>
      </c>
      <c r="P116" s="10">
        <f t="shared" si="7"/>
        <v>1345.6878866138959</v>
      </c>
    </row>
    <row r="117" spans="6:16" x14ac:dyDescent="0.3">
      <c r="F117" s="7" t="s">
        <v>111</v>
      </c>
      <c r="G117" s="7">
        <f t="shared" si="4"/>
        <v>7.3353205929558992E-7</v>
      </c>
      <c r="H117" s="9">
        <v>11.5</v>
      </c>
      <c r="I117" s="10">
        <f t="shared" si="5"/>
        <v>7.3522255116618927E-9</v>
      </c>
      <c r="M117" s="7" t="s">
        <v>111</v>
      </c>
      <c r="N117" s="8">
        <f t="shared" si="6"/>
        <v>1417.4969009714148</v>
      </c>
      <c r="O117" s="9">
        <v>11.5</v>
      </c>
      <c r="P117" s="10">
        <f t="shared" si="7"/>
        <v>1354.5740282685872</v>
      </c>
    </row>
    <row r="118" spans="6:16" x14ac:dyDescent="0.3">
      <c r="F118" s="7" t="s">
        <v>112</v>
      </c>
      <c r="G118" s="7">
        <f t="shared" si="4"/>
        <v>7.5288915239605011E-7</v>
      </c>
      <c r="H118" s="9">
        <v>11.6</v>
      </c>
      <c r="I118" s="10">
        <f t="shared" si="5"/>
        <v>7.4007411288712311E-9</v>
      </c>
      <c r="M118" s="7" t="s">
        <v>112</v>
      </c>
      <c r="N118" s="8">
        <f t="shared" si="6"/>
        <v>1426.1594760212033</v>
      </c>
      <c r="O118" s="9">
        <v>11.6</v>
      </c>
      <c r="P118" s="10">
        <f t="shared" si="7"/>
        <v>1363.5125455832356</v>
      </c>
    </row>
    <row r="119" spans="6:16" x14ac:dyDescent="0.3">
      <c r="F119" s="7" t="s">
        <v>113</v>
      </c>
      <c r="G119" s="7">
        <f t="shared" si="4"/>
        <v>7.7259335291084994E-7</v>
      </c>
      <c r="H119" s="9">
        <v>11.7</v>
      </c>
      <c r="I119" s="10">
        <f t="shared" si="5"/>
        <v>7.4495424877355422E-9</v>
      </c>
      <c r="M119" s="7" t="s">
        <v>113</v>
      </c>
      <c r="N119" s="8">
        <f t="shared" si="6"/>
        <v>1434.8552298143557</v>
      </c>
      <c r="O119" s="9">
        <v>11.7</v>
      </c>
      <c r="P119" s="10">
        <f t="shared" si="7"/>
        <v>1372.5037079403962</v>
      </c>
    </row>
    <row r="120" spans="6:16" x14ac:dyDescent="0.3">
      <c r="F120" s="7" t="s">
        <v>114</v>
      </c>
      <c r="G120" s="7">
        <f t="shared" si="4"/>
        <v>7.9264781312904997E-7</v>
      </c>
      <c r="H120" s="9">
        <v>11.8</v>
      </c>
      <c r="I120" s="10">
        <f t="shared" si="5"/>
        <v>7.4986310567183962E-9</v>
      </c>
      <c r="M120" s="7" t="s">
        <v>114</v>
      </c>
      <c r="N120" s="8">
        <f t="shared" si="6"/>
        <v>1443.5847431286072</v>
      </c>
      <c r="O120" s="9">
        <v>11.8</v>
      </c>
      <c r="P120" s="10">
        <f t="shared" si="7"/>
        <v>1381.5477858897973</v>
      </c>
    </row>
    <row r="121" spans="6:16" x14ac:dyDescent="0.3">
      <c r="F121" s="7" t="s">
        <v>115</v>
      </c>
      <c r="G121" s="7">
        <f t="shared" si="4"/>
        <v>8.1305568533970994E-7</v>
      </c>
      <c r="H121" s="9">
        <v>11.9</v>
      </c>
      <c r="I121" s="10">
        <f t="shared" si="5"/>
        <v>7.5480083106399185E-9</v>
      </c>
      <c r="M121" s="7" t="s">
        <v>115</v>
      </c>
      <c r="N121" s="8">
        <f t="shared" si="6"/>
        <v>1452.3485967416952</v>
      </c>
      <c r="O121" s="9">
        <v>11.9</v>
      </c>
      <c r="P121" s="10">
        <f t="shared" si="7"/>
        <v>1390.6450511522985</v>
      </c>
    </row>
    <row r="122" spans="6:16" x14ac:dyDescent="0.3">
      <c r="F122" s="7" t="s">
        <v>116</v>
      </c>
      <c r="G122" s="7">
        <f t="shared" si="4"/>
        <v>8.3382012183189001E-7</v>
      </c>
      <c r="H122" s="9">
        <v>12</v>
      </c>
      <c r="I122" s="10">
        <f t="shared" si="5"/>
        <v>7.5976757306988882E-9</v>
      </c>
      <c r="M122" s="7" t="s">
        <v>116</v>
      </c>
      <c r="N122" s="8">
        <f t="shared" si="6"/>
        <v>1461.1473714313561</v>
      </c>
      <c r="O122" s="9">
        <v>12</v>
      </c>
      <c r="P122" s="10">
        <f t="shared" si="7"/>
        <v>1399.7957766239631</v>
      </c>
    </row>
    <row r="123" spans="6:16" x14ac:dyDescent="0.3">
      <c r="G123" s="7">
        <f t="shared" si="4"/>
        <v>2.6678532126900001E-9</v>
      </c>
      <c r="H123" s="9">
        <v>12.1</v>
      </c>
      <c r="I123" s="10">
        <f t="shared" si="5"/>
        <v>7.6476348044942173E-9</v>
      </c>
      <c r="N123" s="8">
        <f t="shared" si="6"/>
        <v>1469.9816479753256</v>
      </c>
      <c r="O123" s="9">
        <v>12.1</v>
      </c>
      <c r="P123" s="10">
        <f t="shared" si="7"/>
        <v>1409.0002363800145</v>
      </c>
    </row>
    <row r="124" spans="6:16" x14ac:dyDescent="0.3">
      <c r="G124" s="7">
        <f t="shared" si="4"/>
        <v>2.6678532126900001E-9</v>
      </c>
      <c r="H124" s="9">
        <v>12.2</v>
      </c>
      <c r="I124" s="10">
        <f t="shared" si="5"/>
        <v>7.6978870260469671E-9</v>
      </c>
      <c r="N124" s="8">
        <f t="shared" si="6"/>
        <v>1478.8520071513406</v>
      </c>
      <c r="O124" s="9">
        <v>12.2</v>
      </c>
      <c r="P124" s="10">
        <f t="shared" si="7"/>
        <v>1418.2587056788932</v>
      </c>
    </row>
    <row r="125" spans="6:16" x14ac:dyDescent="0.3">
      <c r="G125" s="7">
        <f t="shared" si="4"/>
        <v>2.6678532126900001E-9</v>
      </c>
      <c r="H125" s="9">
        <v>12.3</v>
      </c>
      <c r="I125" s="10">
        <f t="shared" si="5"/>
        <v>7.7484338958223594E-9</v>
      </c>
      <c r="N125" s="8">
        <f t="shared" si="6"/>
        <v>1487.7590297371378</v>
      </c>
      <c r="O125" s="9">
        <v>12.3</v>
      </c>
      <c r="P125" s="10">
        <f t="shared" si="7"/>
        <v>1427.5714609663114</v>
      </c>
    </row>
    <row r="126" spans="6:16" x14ac:dyDescent="0.3">
      <c r="G126" s="7">
        <f t="shared" si="4"/>
        <v>2.6678532126900001E-9</v>
      </c>
      <c r="H126" s="9">
        <v>12.4</v>
      </c>
      <c r="I126" s="10">
        <f t="shared" si="5"/>
        <v>7.7992769207514881E-9</v>
      </c>
      <c r="N126" s="8">
        <f t="shared" si="6"/>
        <v>1496.7032965104531</v>
      </c>
      <c r="O126" s="9">
        <v>12.4</v>
      </c>
      <c r="P126" s="13" t="s">
        <v>373</v>
      </c>
    </row>
    <row r="127" spans="6:16" x14ac:dyDescent="0.3">
      <c r="G127" s="7">
        <f t="shared" si="4"/>
        <v>2.6678532126900001E-9</v>
      </c>
      <c r="H127" s="9">
        <v>12.5</v>
      </c>
      <c r="I127" s="10">
        <f t="shared" si="5"/>
        <v>7.850417614253652E-9</v>
      </c>
      <c r="N127" s="8">
        <f t="shared" si="6"/>
        <v>1505.6853882490229</v>
      </c>
      <c r="O127" s="9">
        <v>12.5</v>
      </c>
      <c r="P127" s="10">
        <f t="shared" si="7"/>
        <v>1446.3609412500928</v>
      </c>
    </row>
    <row r="128" spans="6:16" x14ac:dyDescent="0.3">
      <c r="G128" s="7">
        <f t="shared" si="4"/>
        <v>2.6678532126900001E-9</v>
      </c>
      <c r="H128" s="9">
        <v>12.6</v>
      </c>
      <c r="I128" s="10">
        <f t="shared" si="5"/>
        <v>7.901857496258114E-9</v>
      </c>
      <c r="N128" s="8">
        <f t="shared" si="6"/>
        <v>1514.705885730584</v>
      </c>
      <c r="O128" s="9">
        <v>12.6</v>
      </c>
      <c r="P128" s="10">
        <f t="shared" si="7"/>
        <v>1455.838225110595</v>
      </c>
    </row>
    <row r="129" spans="7:16" x14ac:dyDescent="0.3">
      <c r="G129" s="7">
        <f t="shared" si="4"/>
        <v>2.6678532126900001E-9</v>
      </c>
      <c r="H129" s="9">
        <v>12.7</v>
      </c>
      <c r="I129" s="10">
        <f t="shared" si="5"/>
        <v>7.9535980932263658E-9</v>
      </c>
      <c r="N129" s="8">
        <f t="shared" si="6"/>
        <v>1523.7653697328726</v>
      </c>
      <c r="O129" s="9">
        <v>12.7</v>
      </c>
      <c r="P129" s="10">
        <f t="shared" si="7"/>
        <v>1465.3709126960257</v>
      </c>
    </row>
    <row r="130" spans="7:16" x14ac:dyDescent="0.3">
      <c r="G130" s="7">
        <f t="shared" si="4"/>
        <v>2.6678532126900001E-9</v>
      </c>
      <c r="H130" s="9">
        <v>12.8</v>
      </c>
      <c r="I130" s="10">
        <f t="shared" si="5"/>
        <v>8.0056409381744154E-9</v>
      </c>
      <c r="N130" s="8">
        <f t="shared" si="6"/>
        <v>1532.8644210336251</v>
      </c>
      <c r="O130" s="9">
        <v>12.8</v>
      </c>
      <c r="P130" s="10">
        <f t="shared" si="7"/>
        <v>1474.9592864492543</v>
      </c>
    </row>
    <row r="131" spans="7:16" x14ac:dyDescent="0.3">
      <c r="G131" s="7">
        <f t="shared" ref="G131:G194" si="8">5.2538151E-13* (F131^3) - 9.27905831E-12 *(F131^2) +4.7426215836E-10*F131 +2.66785321269E-09</f>
        <v>2.6678532126900001E-9</v>
      </c>
      <c r="H131" s="9">
        <v>12.9</v>
      </c>
      <c r="I131" s="10">
        <f t="shared" ref="I131:I194" si="9">EXP(-IF(H131&gt;0,5331,5419)/(H131+273.15))</f>
        <v>8.0579875706946728E-9</v>
      </c>
      <c r="N131" s="8">
        <f t="shared" ref="N131:N194" si="10">IF(O131&gt;0,1.8424,2.498)*10^11*(5.2538151E-13* (O131^3) - 9.27905831E-12 *(O131^2) +4.7426215836E-10*O131 +2.66785321269E-09)</f>
        <v>1542.0036204105782</v>
      </c>
      <c r="O131" s="9">
        <v>12.9</v>
      </c>
      <c r="P131" s="10">
        <f t="shared" ref="P131:P194" si="11">IF(O131&gt;0,1.8424,2.498)*10^11*EXP(-IF(O131&gt;0,5331,5419)/(O131+273.15))</f>
        <v>1484.6036300247865</v>
      </c>
    </row>
    <row r="132" spans="7:16" x14ac:dyDescent="0.3">
      <c r="G132" s="7">
        <f t="shared" si="8"/>
        <v>2.6678532126900001E-9</v>
      </c>
      <c r="H132" s="9">
        <v>13</v>
      </c>
      <c r="I132" s="10">
        <f t="shared" si="9"/>
        <v>8.1106395369786542E-9</v>
      </c>
      <c r="N132" s="8">
        <f t="shared" si="10"/>
        <v>1551.183548641468</v>
      </c>
      <c r="O132" s="9">
        <v>13</v>
      </c>
      <c r="P132" s="10">
        <f t="shared" si="11"/>
        <v>1494.3042282929473</v>
      </c>
    </row>
    <row r="133" spans="7:16" x14ac:dyDescent="0.3">
      <c r="G133" s="7">
        <f t="shared" si="8"/>
        <v>2.6678532126900001E-9</v>
      </c>
      <c r="H133" s="9">
        <v>13.1</v>
      </c>
      <c r="I133" s="10">
        <f t="shared" si="9"/>
        <v>8.1635983898389089E-9</v>
      </c>
      <c r="N133" s="8">
        <f t="shared" si="10"/>
        <v>1560.4047865040309</v>
      </c>
      <c r="O133" s="9">
        <v>13.1</v>
      </c>
      <c r="P133" s="10">
        <f t="shared" si="11"/>
        <v>1504.0613673439207</v>
      </c>
    </row>
    <row r="134" spans="7:16" x14ac:dyDescent="0.3">
      <c r="G134" s="7">
        <f t="shared" si="8"/>
        <v>2.6678532126900001E-9</v>
      </c>
      <c r="H134" s="9">
        <v>13.2</v>
      </c>
      <c r="I134" s="10">
        <f t="shared" si="9"/>
        <v>8.2168656887315686E-9</v>
      </c>
      <c r="N134" s="8">
        <f t="shared" si="10"/>
        <v>1569.6679147760033</v>
      </c>
      <c r="O134" s="9">
        <v>13.2</v>
      </c>
      <c r="P134" s="10">
        <f t="shared" si="11"/>
        <v>1513.8753344919041</v>
      </c>
    </row>
    <row r="135" spans="7:16" x14ac:dyDescent="0.3">
      <c r="G135" s="7">
        <f t="shared" si="8"/>
        <v>2.6678532126900001E-9</v>
      </c>
      <c r="H135" s="9">
        <v>13.3</v>
      </c>
      <c r="I135" s="10">
        <f t="shared" si="9"/>
        <v>8.2704429997789057E-9</v>
      </c>
      <c r="N135" s="8">
        <f t="shared" si="10"/>
        <v>1578.9735142351217</v>
      </c>
      <c r="O135" s="9">
        <v>13.3</v>
      </c>
      <c r="P135" s="10">
        <f t="shared" si="11"/>
        <v>1523.7464182792655</v>
      </c>
    </row>
    <row r="136" spans="7:16" x14ac:dyDescent="0.3">
      <c r="G136" s="7">
        <f t="shared" si="8"/>
        <v>2.6678532126900001E-9</v>
      </c>
      <c r="H136" s="9">
        <v>13.4</v>
      </c>
      <c r="I136" s="10">
        <f t="shared" si="9"/>
        <v>8.3243318957914809E-9</v>
      </c>
      <c r="N136" s="8">
        <f t="shared" si="10"/>
        <v>1588.3221656591229</v>
      </c>
      <c r="O136" s="9">
        <v>13.4</v>
      </c>
      <c r="P136" s="10">
        <f t="shared" si="11"/>
        <v>1533.6749084806224</v>
      </c>
    </row>
    <row r="137" spans="7:16" x14ac:dyDescent="0.3">
      <c r="G137" s="7">
        <f t="shared" si="8"/>
        <v>2.6678532126900001E-9</v>
      </c>
      <c r="H137" s="9">
        <v>13.5</v>
      </c>
      <c r="I137" s="10">
        <f t="shared" si="9"/>
        <v>8.378533956291044E-9</v>
      </c>
      <c r="N137" s="8">
        <f t="shared" si="10"/>
        <v>1597.7144498257423</v>
      </c>
      <c r="O137" s="9">
        <v>13.5</v>
      </c>
      <c r="P137" s="10">
        <f t="shared" si="11"/>
        <v>1543.6610961070619</v>
      </c>
    </row>
    <row r="138" spans="7:16" x14ac:dyDescent="0.3">
      <c r="G138" s="7">
        <f t="shared" si="8"/>
        <v>2.6678532126900001E-9</v>
      </c>
      <c r="H138" s="9">
        <v>13.6</v>
      </c>
      <c r="I138" s="10">
        <f t="shared" si="9"/>
        <v>8.433050767532815E-9</v>
      </c>
      <c r="N138" s="8">
        <f t="shared" si="10"/>
        <v>1607.1509475127175</v>
      </c>
      <c r="O138" s="9">
        <v>13.6</v>
      </c>
      <c r="P138" s="10">
        <f t="shared" si="11"/>
        <v>1553.7052734102458</v>
      </c>
    </row>
    <row r="139" spans="7:16" x14ac:dyDescent="0.3">
      <c r="G139" s="7">
        <f t="shared" si="8"/>
        <v>2.6678532126900001E-9</v>
      </c>
      <c r="H139" s="9">
        <v>13.7</v>
      </c>
      <c r="I139" s="10">
        <f t="shared" si="9"/>
        <v>8.48788392252822E-9</v>
      </c>
      <c r="N139" s="8">
        <f t="shared" si="10"/>
        <v>1616.632239497784</v>
      </c>
      <c r="O139" s="9">
        <v>13.7</v>
      </c>
      <c r="P139" s="10">
        <f t="shared" si="11"/>
        <v>1563.8077338865992</v>
      </c>
    </row>
    <row r="140" spans="7:16" x14ac:dyDescent="0.3">
      <c r="G140" s="7">
        <f t="shared" si="8"/>
        <v>2.6678532126900001E-9</v>
      </c>
      <c r="H140" s="9">
        <v>13.8</v>
      </c>
      <c r="I140" s="10">
        <f t="shared" si="9"/>
        <v>8.5430350210676288E-9</v>
      </c>
      <c r="N140" s="8">
        <f t="shared" si="10"/>
        <v>1626.1589065586788</v>
      </c>
      <c r="O140" s="9">
        <v>13.8</v>
      </c>
      <c r="P140" s="10">
        <f t="shared" si="11"/>
        <v>1573.9687722814999</v>
      </c>
    </row>
    <row r="141" spans="7:16" x14ac:dyDescent="0.3">
      <c r="G141" s="7">
        <f t="shared" si="8"/>
        <v>2.6678532126900001E-9</v>
      </c>
      <c r="H141" s="9">
        <v>13.9</v>
      </c>
      <c r="I141" s="10">
        <f t="shared" si="9"/>
        <v>8.5985056697430511E-9</v>
      </c>
      <c r="N141" s="8">
        <f t="shared" si="10"/>
        <v>1635.7315294731382</v>
      </c>
      <c r="O141" s="9">
        <v>13.9</v>
      </c>
      <c r="P141" s="10">
        <f t="shared" si="11"/>
        <v>1584.1886845934598</v>
      </c>
    </row>
    <row r="142" spans="7:16" x14ac:dyDescent="0.3">
      <c r="G142" s="7">
        <f t="shared" si="8"/>
        <v>2.6678532126900001E-9</v>
      </c>
      <c r="H142" s="9">
        <v>14</v>
      </c>
      <c r="I142" s="10">
        <f t="shared" si="9"/>
        <v>8.6542974819708589E-9</v>
      </c>
      <c r="N142" s="8">
        <f t="shared" si="10"/>
        <v>1645.3506890188985</v>
      </c>
      <c r="O142" s="9">
        <v>14</v>
      </c>
      <c r="P142" s="10">
        <f t="shared" si="11"/>
        <v>1594.4677680783111</v>
      </c>
    </row>
    <row r="143" spans="7:16" x14ac:dyDescent="0.3">
      <c r="G143" s="7">
        <f t="shared" si="8"/>
        <v>2.6678532126900001E-9</v>
      </c>
      <c r="H143" s="9">
        <v>14.1</v>
      </c>
      <c r="I143" s="10">
        <f t="shared" si="9"/>
        <v>8.7104120780147625E-9</v>
      </c>
      <c r="N143" s="8">
        <f t="shared" si="10"/>
        <v>1655.0169659736957</v>
      </c>
      <c r="O143" s="9">
        <v>14.1</v>
      </c>
      <c r="P143" s="10">
        <f t="shared" si="11"/>
        <v>1604.8063212534398</v>
      </c>
    </row>
    <row r="144" spans="7:16" x14ac:dyDescent="0.3">
      <c r="G144" s="7">
        <f t="shared" si="8"/>
        <v>2.6678532126900001E-9</v>
      </c>
      <c r="H144" s="9">
        <v>14.2</v>
      </c>
      <c r="I144" s="10">
        <f t="shared" si="9"/>
        <v>8.7668510850084769E-9</v>
      </c>
      <c r="N144" s="8">
        <f t="shared" si="10"/>
        <v>1664.7309411152669</v>
      </c>
      <c r="O144" s="9">
        <v>14.2</v>
      </c>
      <c r="P144" s="10">
        <f t="shared" si="11"/>
        <v>1615.2046439019618</v>
      </c>
    </row>
    <row r="145" spans="7:16" x14ac:dyDescent="0.3">
      <c r="G145" s="7">
        <f t="shared" si="8"/>
        <v>2.6678532126900001E-9</v>
      </c>
      <c r="H145" s="9">
        <v>14.3</v>
      </c>
      <c r="I145" s="10">
        <f t="shared" si="9"/>
        <v>8.823616136978944E-9</v>
      </c>
      <c r="N145" s="8">
        <f t="shared" si="10"/>
        <v>1674.4931952213485</v>
      </c>
      <c r="O145" s="9">
        <v>14.3</v>
      </c>
      <c r="P145" s="10">
        <f t="shared" si="11"/>
        <v>1625.6630370770006</v>
      </c>
    </row>
    <row r="146" spans="7:16" x14ac:dyDescent="0.3">
      <c r="G146" s="7">
        <f t="shared" si="8"/>
        <v>2.6678532126900001E-9</v>
      </c>
      <c r="H146" s="9">
        <v>14.4</v>
      </c>
      <c r="I146" s="10">
        <f t="shared" si="9"/>
        <v>8.8807088748690901E-9</v>
      </c>
      <c r="N146" s="8">
        <f t="shared" si="10"/>
        <v>1684.3043090696765</v>
      </c>
      <c r="O146" s="9">
        <v>14.4</v>
      </c>
      <c r="P146" s="10">
        <f t="shared" si="11"/>
        <v>1636.181803105881</v>
      </c>
    </row>
    <row r="147" spans="7:16" x14ac:dyDescent="0.3">
      <c r="G147" s="7">
        <f t="shared" si="8"/>
        <v>2.6678532126900001E-9</v>
      </c>
      <c r="H147" s="9">
        <v>14.5</v>
      </c>
      <c r="I147" s="10">
        <f t="shared" si="9"/>
        <v>8.9381309465610246E-9</v>
      </c>
      <c r="N147" s="8">
        <f t="shared" si="10"/>
        <v>1694.1648634379872</v>
      </c>
      <c r="O147" s="9">
        <v>14.5</v>
      </c>
      <c r="P147" s="10">
        <f t="shared" si="11"/>
        <v>1646.7612455944031</v>
      </c>
    </row>
    <row r="148" spans="7:16" x14ac:dyDescent="0.3">
      <c r="G148" s="7">
        <f t="shared" si="8"/>
        <v>2.6678532126900001E-9</v>
      </c>
      <c r="H148" s="9">
        <v>14.6</v>
      </c>
      <c r="I148" s="10">
        <f t="shared" si="9"/>
        <v>8.9958840068990017E-9</v>
      </c>
      <c r="N148" s="8">
        <f t="shared" si="10"/>
        <v>1704.0754391040177</v>
      </c>
      <c r="O148" s="9">
        <v>14.6</v>
      </c>
      <c r="P148" s="10">
        <f t="shared" si="11"/>
        <v>1657.4016694310722</v>
      </c>
    </row>
    <row r="149" spans="7:16" x14ac:dyDescent="0.3">
      <c r="G149" s="7">
        <f t="shared" si="8"/>
        <v>2.6678532126900001E-9</v>
      </c>
      <c r="H149" s="9">
        <v>14.7</v>
      </c>
      <c r="I149" s="10">
        <f t="shared" si="9"/>
        <v>9.0539697177126284E-9</v>
      </c>
      <c r="N149" s="8">
        <f t="shared" si="10"/>
        <v>1714.0366168455039</v>
      </c>
      <c r="O149" s="9">
        <v>14.7</v>
      </c>
      <c r="P149" s="10">
        <f t="shared" si="11"/>
        <v>1668.1033807913745</v>
      </c>
    </row>
    <row r="150" spans="7:16" x14ac:dyDescent="0.3">
      <c r="G150" s="7">
        <f t="shared" si="8"/>
        <v>2.6678532126900001E-9</v>
      </c>
      <c r="H150" s="9">
        <v>14.8</v>
      </c>
      <c r="I150" s="10">
        <f t="shared" si="9"/>
        <v>9.1123897478402167E-9</v>
      </c>
      <c r="N150" s="8">
        <f t="shared" si="10"/>
        <v>1724.0489774401824</v>
      </c>
      <c r="O150" s="9">
        <v>14.8</v>
      </c>
      <c r="P150" s="10">
        <f t="shared" si="11"/>
        <v>1678.8666871420814</v>
      </c>
    </row>
    <row r="151" spans="7:16" x14ac:dyDescent="0.3">
      <c r="G151" s="7">
        <f t="shared" si="8"/>
        <v>2.6678532126900001E-9</v>
      </c>
      <c r="H151" s="9">
        <v>14.9</v>
      </c>
      <c r="I151" s="10">
        <f t="shared" si="9"/>
        <v>9.1711457731517075E-9</v>
      </c>
      <c r="N151" s="8">
        <f t="shared" si="10"/>
        <v>1734.1131016657896</v>
      </c>
      <c r="O151" s="9">
        <v>14.9</v>
      </c>
      <c r="P151" s="10">
        <f t="shared" si="11"/>
        <v>1689.6918972454705</v>
      </c>
    </row>
    <row r="152" spans="7:16" x14ac:dyDescent="0.3">
      <c r="G152" s="7">
        <f t="shared" si="8"/>
        <v>2.6678532126900001E-9</v>
      </c>
      <c r="H152" s="9">
        <v>15</v>
      </c>
      <c r="I152" s="10">
        <f t="shared" si="9"/>
        <v>9.2302394765722607E-9</v>
      </c>
      <c r="N152" s="8">
        <f t="shared" si="10"/>
        <v>1744.2295703000616</v>
      </c>
      <c r="O152" s="9">
        <v>15</v>
      </c>
      <c r="P152" s="10">
        <f t="shared" si="11"/>
        <v>1700.5793211636733</v>
      </c>
    </row>
    <row r="153" spans="7:16" x14ac:dyDescent="0.3">
      <c r="G153" s="7">
        <f t="shared" si="8"/>
        <v>2.6678532126900001E-9</v>
      </c>
      <c r="H153" s="9">
        <v>15.1</v>
      </c>
      <c r="I153" s="10">
        <f t="shared" si="9"/>
        <v>9.2896725481055014E-9</v>
      </c>
      <c r="N153" s="8">
        <f t="shared" si="10"/>
        <v>1754.3989641207347</v>
      </c>
      <c r="O153" s="9">
        <v>15.1</v>
      </c>
      <c r="P153" s="10">
        <f t="shared" si="11"/>
        <v>1711.5292702629577</v>
      </c>
    </row>
    <row r="154" spans="7:16" x14ac:dyDescent="0.3">
      <c r="G154" s="7">
        <f t="shared" si="8"/>
        <v>2.6678532126900001E-9</v>
      </c>
      <c r="H154" s="9">
        <v>15.2</v>
      </c>
      <c r="I154" s="10">
        <f t="shared" si="9"/>
        <v>9.3494466848568674E-9</v>
      </c>
      <c r="N154" s="8">
        <f t="shared" si="10"/>
        <v>1764.6218639055464</v>
      </c>
      <c r="O154" s="9">
        <v>15.2</v>
      </c>
      <c r="P154" s="10">
        <f t="shared" si="11"/>
        <v>1722.5420572180292</v>
      </c>
    </row>
    <row r="155" spans="7:16" x14ac:dyDescent="0.3">
      <c r="G155" s="7">
        <f t="shared" si="8"/>
        <v>2.6678532126900001E-9</v>
      </c>
      <c r="H155" s="9">
        <v>15.3</v>
      </c>
      <c r="I155" s="10">
        <f t="shared" si="9"/>
        <v>9.4095635910571877E-9</v>
      </c>
      <c r="N155" s="8">
        <f t="shared" si="10"/>
        <v>1774.8988504322324</v>
      </c>
      <c r="O155" s="9">
        <v>15.3</v>
      </c>
      <c r="P155" s="10">
        <f t="shared" si="11"/>
        <v>1733.6179960163763</v>
      </c>
    </row>
    <row r="156" spans="7:16" x14ac:dyDescent="0.3">
      <c r="G156" s="7">
        <f t="shared" si="8"/>
        <v>2.6678532126900001E-9</v>
      </c>
      <c r="H156" s="9">
        <v>15.4</v>
      </c>
      <c r="I156" s="10">
        <f t="shared" si="9"/>
        <v>9.4700249780861255E-9</v>
      </c>
      <c r="N156" s="8">
        <f t="shared" si="10"/>
        <v>1785.2305044785289</v>
      </c>
      <c r="O156" s="9">
        <v>15.4</v>
      </c>
      <c r="P156" s="10">
        <f t="shared" si="11"/>
        <v>1744.7574019625877</v>
      </c>
    </row>
    <row r="157" spans="7:16" x14ac:dyDescent="0.3">
      <c r="G157" s="7">
        <f t="shared" si="8"/>
        <v>2.6678532126900001E-9</v>
      </c>
      <c r="H157" s="9">
        <v>15.5</v>
      </c>
      <c r="I157" s="10">
        <f t="shared" si="9"/>
        <v>9.5308325644958008E-9</v>
      </c>
      <c r="N157" s="8">
        <f t="shared" si="10"/>
        <v>1795.6174068221724</v>
      </c>
      <c r="O157" s="9">
        <v>15.5</v>
      </c>
      <c r="P157" s="10">
        <f t="shared" si="11"/>
        <v>1755.9605916827063</v>
      </c>
    </row>
    <row r="158" spans="7:16" x14ac:dyDescent="0.3">
      <c r="G158" s="7">
        <f t="shared" si="8"/>
        <v>2.6678532126900001E-9</v>
      </c>
      <c r="H158" s="9">
        <v>15.6</v>
      </c>
      <c r="I158" s="10">
        <f t="shared" si="9"/>
        <v>9.5919880760342734E-9</v>
      </c>
      <c r="N158" s="8">
        <f t="shared" si="10"/>
        <v>1806.0601382408995</v>
      </c>
      <c r="O158" s="9">
        <v>15.6</v>
      </c>
      <c r="P158" s="10">
        <f t="shared" si="11"/>
        <v>1767.2278831285546</v>
      </c>
    </row>
    <row r="159" spans="7:16" x14ac:dyDescent="0.3">
      <c r="G159" s="7">
        <f t="shared" si="8"/>
        <v>2.6678532126900001E-9</v>
      </c>
      <c r="H159" s="9">
        <v>15.7</v>
      </c>
      <c r="I159" s="10">
        <f t="shared" si="9"/>
        <v>9.6534932456693353E-9</v>
      </c>
      <c r="N159" s="8">
        <f t="shared" si="10"/>
        <v>1816.5592795124469</v>
      </c>
      <c r="O159" s="9">
        <v>15.7</v>
      </c>
      <c r="P159" s="10">
        <f t="shared" si="11"/>
        <v>1778.5595955821184</v>
      </c>
    </row>
    <row r="160" spans="7:16" x14ac:dyDescent="0.3">
      <c r="G160" s="7">
        <f t="shared" si="8"/>
        <v>2.6678532126900001E-9</v>
      </c>
      <c r="H160" s="9">
        <v>15.8</v>
      </c>
      <c r="I160" s="10">
        <f t="shared" si="9"/>
        <v>9.715349813612197E-9</v>
      </c>
      <c r="N160" s="8">
        <f t="shared" si="10"/>
        <v>1827.1154114145504</v>
      </c>
      <c r="O160" s="9">
        <v>15.8</v>
      </c>
      <c r="P160" s="10">
        <f t="shared" si="11"/>
        <v>1789.9560496599111</v>
      </c>
    </row>
    <row r="161" spans="7:16" x14ac:dyDescent="0.3">
      <c r="G161" s="7">
        <f t="shared" si="8"/>
        <v>2.6678532126900001E-9</v>
      </c>
      <c r="H161" s="9">
        <v>15.9</v>
      </c>
      <c r="I161" s="10">
        <f t="shared" si="9"/>
        <v>9.7775595273412526E-9</v>
      </c>
      <c r="N161" s="8">
        <f t="shared" si="10"/>
        <v>1837.7291147249466</v>
      </c>
      <c r="O161" s="9">
        <v>15.9</v>
      </c>
      <c r="P161" s="10">
        <f t="shared" si="11"/>
        <v>1801.4175673173525</v>
      </c>
    </row>
    <row r="162" spans="7:16" x14ac:dyDescent="0.3">
      <c r="G162" s="7">
        <f t="shared" si="8"/>
        <v>2.6678532126900001E-9</v>
      </c>
      <c r="H162" s="9">
        <v>16</v>
      </c>
      <c r="I162" s="10">
        <f t="shared" si="9"/>
        <v>9.8401241416259012E-9</v>
      </c>
      <c r="N162" s="8">
        <f t="shared" si="10"/>
        <v>1848.4009702213718</v>
      </c>
      <c r="O162" s="9">
        <v>16</v>
      </c>
      <c r="P162" s="10">
        <f t="shared" si="11"/>
        <v>1812.9444718531561</v>
      </c>
    </row>
    <row r="163" spans="7:16" x14ac:dyDescent="0.3">
      <c r="G163" s="7">
        <f t="shared" si="8"/>
        <v>2.6678532126900001E-9</v>
      </c>
      <c r="H163" s="9">
        <v>16.100000000000001</v>
      </c>
      <c r="I163" s="10">
        <f t="shared" si="9"/>
        <v>9.9030454185504606E-9</v>
      </c>
      <c r="N163" s="8">
        <f t="shared" si="10"/>
        <v>1859.1315586815633</v>
      </c>
      <c r="O163" s="9">
        <v>16.100000000000001</v>
      </c>
      <c r="P163" s="10">
        <f t="shared" si="11"/>
        <v>1824.537087913737</v>
      </c>
    </row>
    <row r="164" spans="7:16" x14ac:dyDescent="0.3">
      <c r="G164" s="7">
        <f t="shared" si="8"/>
        <v>2.6678532126900001E-9</v>
      </c>
      <c r="H164" s="9">
        <v>16.2</v>
      </c>
      <c r="I164" s="10">
        <f t="shared" si="9"/>
        <v>9.9663251275379435E-9</v>
      </c>
      <c r="N164" s="8">
        <f t="shared" si="10"/>
        <v>1869.9214608832556</v>
      </c>
      <c r="O164" s="9">
        <v>16.2</v>
      </c>
      <c r="P164" s="10">
        <f t="shared" si="11"/>
        <v>1836.1957414975907</v>
      </c>
    </row>
    <row r="165" spans="7:16" x14ac:dyDescent="0.3">
      <c r="G165" s="7">
        <f t="shared" si="8"/>
        <v>2.6678532126900001E-9</v>
      </c>
      <c r="H165" s="9">
        <v>16.3</v>
      </c>
      <c r="I165" s="10">
        <f t="shared" si="9"/>
        <v>1.002996504537436E-8</v>
      </c>
      <c r="N165" s="8">
        <f t="shared" si="10"/>
        <v>1880.7712576041877</v>
      </c>
      <c r="O165" s="9">
        <v>16.3</v>
      </c>
      <c r="P165" s="10">
        <f t="shared" si="11"/>
        <v>1847.9207599597721</v>
      </c>
    </row>
    <row r="166" spans="7:16" x14ac:dyDescent="0.3">
      <c r="G166" s="7">
        <f t="shared" si="8"/>
        <v>2.6678532126900001E-9</v>
      </c>
      <c r="H166" s="9">
        <v>16.399999999999999</v>
      </c>
      <c r="I166" s="10">
        <f t="shared" si="9"/>
        <v>1.0093966956232322E-8</v>
      </c>
      <c r="N166" s="8">
        <f t="shared" si="10"/>
        <v>1891.6815296220939</v>
      </c>
      <c r="O166" s="9">
        <v>16.399999999999999</v>
      </c>
      <c r="P166" s="10">
        <f t="shared" si="11"/>
        <v>1859.7124720162431</v>
      </c>
    </row>
    <row r="167" spans="7:16" x14ac:dyDescent="0.3">
      <c r="G167" s="7">
        <f t="shared" si="8"/>
        <v>2.6678532126900001E-9</v>
      </c>
      <c r="H167" s="9">
        <v>16.5</v>
      </c>
      <c r="I167" s="10">
        <f t="shared" si="9"/>
        <v>1.0158332651695588E-8</v>
      </c>
      <c r="N167" s="8">
        <f t="shared" si="10"/>
        <v>1902.6528577147121</v>
      </c>
      <c r="O167" s="9">
        <v>16.5</v>
      </c>
      <c r="P167" s="10">
        <f t="shared" si="11"/>
        <v>1871.5712077483952</v>
      </c>
    </row>
    <row r="168" spans="7:16" x14ac:dyDescent="0.3">
      <c r="G168" s="7">
        <f t="shared" si="8"/>
        <v>2.6678532126900001E-9</v>
      </c>
      <c r="H168" s="9">
        <v>16.600000000000001</v>
      </c>
      <c r="I168" s="10">
        <f t="shared" si="9"/>
        <v>1.0223063930782768E-8</v>
      </c>
      <c r="N168" s="8">
        <f t="shared" si="10"/>
        <v>1913.6858226597772</v>
      </c>
      <c r="O168" s="9">
        <v>16.600000000000001</v>
      </c>
      <c r="P168" s="10">
        <f t="shared" si="11"/>
        <v>1883.4972986074172</v>
      </c>
    </row>
    <row r="169" spans="7:16" x14ac:dyDescent="0.3">
      <c r="G169" s="7">
        <f t="shared" si="8"/>
        <v>2.6678532126900001E-9</v>
      </c>
      <c r="H169" s="9">
        <v>16.7</v>
      </c>
      <c r="I169" s="10">
        <f t="shared" si="9"/>
        <v>1.0288162599971771E-8</v>
      </c>
      <c r="N169" s="8">
        <f t="shared" si="10"/>
        <v>1924.7810052350269</v>
      </c>
      <c r="O169" s="9">
        <v>16.7</v>
      </c>
      <c r="P169" s="10">
        <f t="shared" si="11"/>
        <v>1895.4910774187993</v>
      </c>
    </row>
    <row r="170" spans="7:16" x14ac:dyDescent="0.3">
      <c r="G170" s="7">
        <f t="shared" si="8"/>
        <v>2.6678532126900001E-9</v>
      </c>
      <c r="H170" s="9">
        <v>16.8</v>
      </c>
      <c r="I170" s="10">
        <f t="shared" si="9"/>
        <v>1.0353630473224115E-8</v>
      </c>
      <c r="N170" s="8">
        <f t="shared" si="10"/>
        <v>1935.9389862181968</v>
      </c>
      <c r="O170" s="9">
        <v>16.8</v>
      </c>
      <c r="P170" s="10">
        <f t="shared" si="11"/>
        <v>1907.552878386811</v>
      </c>
    </row>
    <row r="171" spans="7:16" x14ac:dyDescent="0.3">
      <c r="G171" s="7">
        <f t="shared" si="8"/>
        <v>2.6678532126900001E-9</v>
      </c>
      <c r="H171" s="9">
        <v>16.899999999999999</v>
      </c>
      <c r="I171" s="10">
        <f t="shared" si="9"/>
        <v>1.0419469372008889E-8</v>
      </c>
      <c r="N171" s="8">
        <f t="shared" si="10"/>
        <v>1947.1603463870233</v>
      </c>
      <c r="O171" s="9">
        <v>16.899999999999999</v>
      </c>
      <c r="P171" s="10">
        <f t="shared" si="11"/>
        <v>1919.6830370989178</v>
      </c>
    </row>
    <row r="172" spans="7:16" x14ac:dyDescent="0.3">
      <c r="G172" s="7">
        <f t="shared" si="8"/>
        <v>2.6678532126900001E-9</v>
      </c>
      <c r="H172" s="9">
        <v>17</v>
      </c>
      <c r="I172" s="10">
        <f t="shared" si="9"/>
        <v>1.0485681125327547E-8</v>
      </c>
      <c r="N172" s="8">
        <f t="shared" si="10"/>
        <v>1958.445666519244</v>
      </c>
      <c r="O172" s="9">
        <v>17</v>
      </c>
      <c r="P172" s="10">
        <f t="shared" si="11"/>
        <v>1931.8818905303472</v>
      </c>
    </row>
    <row r="173" spans="7:16" x14ac:dyDescent="0.3">
      <c r="G173" s="7">
        <f t="shared" si="8"/>
        <v>2.6678532126900001E-9</v>
      </c>
      <c r="H173" s="9">
        <v>17.100000000000001</v>
      </c>
      <c r="I173" s="10">
        <f t="shared" si="9"/>
        <v>1.055226756973794E-8</v>
      </c>
      <c r="N173" s="8">
        <f t="shared" si="10"/>
        <v>1969.7955273925943</v>
      </c>
      <c r="O173" s="9">
        <v>17.100000000000001</v>
      </c>
      <c r="P173" s="10">
        <f t="shared" si="11"/>
        <v>1944.149777048518</v>
      </c>
    </row>
    <row r="174" spans="7:16" x14ac:dyDescent="0.3">
      <c r="G174" s="7">
        <f t="shared" si="8"/>
        <v>2.6678532126900001E-9</v>
      </c>
      <c r="H174" s="9">
        <v>17.2</v>
      </c>
      <c r="I174" s="10">
        <f t="shared" si="9"/>
        <v>1.0619230549378795E-8</v>
      </c>
      <c r="N174" s="8">
        <f t="shared" si="10"/>
        <v>1981.21050978481</v>
      </c>
      <c r="O174" s="9">
        <v>17.2</v>
      </c>
      <c r="P174" s="10">
        <f t="shared" si="11"/>
        <v>1956.487036417549</v>
      </c>
    </row>
    <row r="175" spans="7:16" x14ac:dyDescent="0.3">
      <c r="G175" s="7">
        <f t="shared" si="8"/>
        <v>2.6678532126900001E-9</v>
      </c>
      <c r="H175" s="9">
        <v>17.3</v>
      </c>
      <c r="I175" s="10">
        <f t="shared" si="9"/>
        <v>1.0686571915994605E-8</v>
      </c>
      <c r="N175" s="8">
        <f t="shared" si="10"/>
        <v>1992.6911944736289</v>
      </c>
      <c r="O175" s="9">
        <v>17.3</v>
      </c>
      <c r="P175" s="10">
        <f t="shared" si="11"/>
        <v>1968.8940098028461</v>
      </c>
    </row>
    <row r="176" spans="7:16" x14ac:dyDescent="0.3">
      <c r="G176" s="7">
        <f t="shared" si="8"/>
        <v>2.6678532126900001E-9</v>
      </c>
      <c r="H176" s="9">
        <v>17.399999999999999</v>
      </c>
      <c r="I176" s="10">
        <f t="shared" si="9"/>
        <v>1.0754293528959659E-8</v>
      </c>
      <c r="N176" s="8">
        <f t="shared" si="10"/>
        <v>2004.2381622367866</v>
      </c>
      <c r="O176" s="9">
        <v>17.399999999999999</v>
      </c>
      <c r="P176" s="10">
        <f t="shared" si="11"/>
        <v>1981.3710397755276</v>
      </c>
    </row>
    <row r="177" spans="7:16" x14ac:dyDescent="0.3">
      <c r="G177" s="7">
        <f t="shared" si="8"/>
        <v>2.6678532126900001E-9</v>
      </c>
      <c r="H177" s="9">
        <v>17.5</v>
      </c>
      <c r="I177" s="10">
        <f t="shared" si="9"/>
        <v>1.0822397255303064E-8</v>
      </c>
      <c r="N177" s="8">
        <f t="shared" si="10"/>
        <v>2015.8519938520199</v>
      </c>
      <c r="O177" s="9">
        <v>17.5</v>
      </c>
      <c r="P177" s="10">
        <f t="shared" si="11"/>
        <v>1993.9184703170365</v>
      </c>
    </row>
    <row r="178" spans="7:16" x14ac:dyDescent="0.3">
      <c r="G178" s="7">
        <f t="shared" si="8"/>
        <v>2.6678532126900001E-9</v>
      </c>
      <c r="H178" s="9">
        <v>17.600000000000001</v>
      </c>
      <c r="I178" s="10">
        <f t="shared" si="9"/>
        <v>1.0890884969733228E-8</v>
      </c>
      <c r="N178" s="8">
        <f t="shared" si="10"/>
        <v>2027.533270097065</v>
      </c>
      <c r="O178" s="9">
        <v>17.600000000000001</v>
      </c>
      <c r="P178" s="10">
        <f t="shared" si="11"/>
        <v>2006.5366468236498</v>
      </c>
    </row>
    <row r="179" spans="7:16" x14ac:dyDescent="0.3">
      <c r="G179" s="7">
        <f t="shared" si="8"/>
        <v>2.6678532126900001E-9</v>
      </c>
      <c r="H179" s="9">
        <v>17.7</v>
      </c>
      <c r="I179" s="10">
        <f t="shared" si="9"/>
        <v>1.0959758554662491E-8</v>
      </c>
      <c r="N179" s="8">
        <f t="shared" si="10"/>
        <v>2039.2825717496585</v>
      </c>
      <c r="O179" s="9">
        <v>17.7</v>
      </c>
      <c r="P179" s="10">
        <f t="shared" si="11"/>
        <v>2019.2259161110173</v>
      </c>
    </row>
    <row r="180" spans="7:16" x14ac:dyDescent="0.3">
      <c r="G180" s="7">
        <f t="shared" si="8"/>
        <v>2.6678532126900001E-9</v>
      </c>
      <c r="H180" s="9">
        <v>17.8</v>
      </c>
      <c r="I180" s="10">
        <f t="shared" si="9"/>
        <v>1.1029019900232212E-8</v>
      </c>
      <c r="N180" s="8">
        <f t="shared" si="10"/>
        <v>2051.1004795875365</v>
      </c>
      <c r="O180" s="9">
        <v>17.8</v>
      </c>
      <c r="P180" s="10">
        <f t="shared" si="11"/>
        <v>2031.9866264187826</v>
      </c>
    </row>
    <row r="181" spans="7:16" x14ac:dyDescent="0.3">
      <c r="G181" s="7">
        <f t="shared" si="8"/>
        <v>2.6678532126900001E-9</v>
      </c>
      <c r="H181" s="9">
        <v>17.899999999999999</v>
      </c>
      <c r="I181" s="10">
        <f t="shared" si="9"/>
        <v>1.109867090433712E-8</v>
      </c>
      <c r="N181" s="8">
        <f t="shared" si="10"/>
        <v>2062.987574388435</v>
      </c>
      <c r="O181" s="9">
        <v>17.899999999999999</v>
      </c>
      <c r="P181" s="10">
        <f t="shared" si="11"/>
        <v>2044.8191274150709</v>
      </c>
    </row>
    <row r="182" spans="7:16" x14ac:dyDescent="0.3">
      <c r="G182" s="7">
        <f t="shared" si="8"/>
        <v>2.6678532126900001E-9</v>
      </c>
      <c r="H182" s="9">
        <v>18</v>
      </c>
      <c r="I182" s="10">
        <f t="shared" si="9"/>
        <v>1.1168713472650704E-8</v>
      </c>
      <c r="N182" s="8">
        <f t="shared" si="10"/>
        <v>2074.9444369300918</v>
      </c>
      <c r="O182" s="9">
        <v>18</v>
      </c>
      <c r="P182" s="10">
        <f t="shared" si="11"/>
        <v>2057.7237702011657</v>
      </c>
    </row>
    <row r="183" spans="7:16" x14ac:dyDescent="0.3">
      <c r="G183" s="7">
        <f t="shared" si="8"/>
        <v>2.6678532126900001E-9</v>
      </c>
      <c r="H183" s="9">
        <v>18.100000000000001</v>
      </c>
      <c r="I183" s="10">
        <f t="shared" si="9"/>
        <v>1.1239149518649788E-8</v>
      </c>
      <c r="N183" s="8">
        <f t="shared" si="10"/>
        <v>2086.9716479902427</v>
      </c>
      <c r="O183" s="9">
        <v>18.100000000000001</v>
      </c>
      <c r="P183" s="10">
        <f t="shared" si="11"/>
        <v>2070.700907316037</v>
      </c>
    </row>
    <row r="184" spans="7:16" x14ac:dyDescent="0.3">
      <c r="G184" s="7">
        <f t="shared" si="8"/>
        <v>2.6678532126900001E-9</v>
      </c>
      <c r="H184" s="9">
        <v>18.2</v>
      </c>
      <c r="I184" s="10">
        <f t="shared" si="9"/>
        <v>1.1309980963639507E-8</v>
      </c>
      <c r="N184" s="8">
        <f t="shared" si="10"/>
        <v>2099.0697883466228</v>
      </c>
      <c r="O184" s="9">
        <v>18.2</v>
      </c>
      <c r="P184" s="10">
        <f t="shared" si="11"/>
        <v>2083.7508927409426</v>
      </c>
    </row>
    <row r="185" spans="7:16" x14ac:dyDescent="0.3">
      <c r="G185" s="7">
        <f t="shared" si="8"/>
        <v>2.6678532126900001E-9</v>
      </c>
      <c r="H185" s="9">
        <v>18.3</v>
      </c>
      <c r="I185" s="10">
        <f t="shared" si="9"/>
        <v>1.1381209736778665E-8</v>
      </c>
      <c r="N185" s="8">
        <f t="shared" si="10"/>
        <v>2111.2394387769705</v>
      </c>
      <c r="O185" s="9">
        <v>18.3</v>
      </c>
      <c r="P185" s="10">
        <f t="shared" si="11"/>
        <v>2096.8740819041013</v>
      </c>
    </row>
    <row r="186" spans="7:16" x14ac:dyDescent="0.3">
      <c r="G186" s="7">
        <f t="shared" si="8"/>
        <v>2.6678532126900001E-9</v>
      </c>
      <c r="H186" s="9">
        <v>18.399999999999999</v>
      </c>
      <c r="I186" s="10">
        <f t="shared" si="9"/>
        <v>1.1452837775104434E-8</v>
      </c>
      <c r="N186" s="8">
        <f t="shared" si="10"/>
        <v>2123.481180059021</v>
      </c>
      <c r="O186" s="9">
        <v>18.399999999999999</v>
      </c>
      <c r="P186" s="10">
        <f t="shared" si="11"/>
        <v>2110.070831685241</v>
      </c>
    </row>
    <row r="187" spans="7:16" x14ac:dyDescent="0.3">
      <c r="G187" s="7">
        <f t="shared" si="8"/>
        <v>2.6678532126900001E-9</v>
      </c>
      <c r="H187" s="9">
        <v>18.5</v>
      </c>
      <c r="I187" s="10">
        <f t="shared" si="9"/>
        <v>1.1524867023557761E-8</v>
      </c>
      <c r="N187" s="8">
        <f t="shared" si="10"/>
        <v>2135.7955929705117</v>
      </c>
      <c r="O187" s="9">
        <v>18.5</v>
      </c>
      <c r="P187" s="10">
        <f t="shared" si="11"/>
        <v>2123.341500420282</v>
      </c>
    </row>
    <row r="188" spans="7:16" x14ac:dyDescent="0.3">
      <c r="G188" s="7">
        <f t="shared" si="8"/>
        <v>2.6678532126900001E-9</v>
      </c>
      <c r="H188" s="9">
        <v>18.600000000000001</v>
      </c>
      <c r="I188" s="10">
        <f t="shared" si="9"/>
        <v>1.1597299435008453E-8</v>
      </c>
      <c r="N188" s="8">
        <f t="shared" si="10"/>
        <v>2148.1832582891775</v>
      </c>
      <c r="O188" s="9">
        <v>18.600000000000001</v>
      </c>
      <c r="P188" s="10">
        <f t="shared" si="11"/>
        <v>2136.6864479059573</v>
      </c>
    </row>
    <row r="189" spans="7:16" x14ac:dyDescent="0.3">
      <c r="G189" s="7">
        <f t="shared" si="8"/>
        <v>2.6678532126900001E-9</v>
      </c>
      <c r="H189" s="9">
        <v>18.7</v>
      </c>
      <c r="I189" s="10">
        <f t="shared" si="9"/>
        <v>1.1670136970280339E-8</v>
      </c>
      <c r="N189" s="8">
        <f t="shared" si="10"/>
        <v>2160.6447567927562</v>
      </c>
      <c r="O189" s="9">
        <v>18.7</v>
      </c>
      <c r="P189" s="10">
        <f t="shared" si="11"/>
        <v>2150.1060354044498</v>
      </c>
    </row>
    <row r="190" spans="7:16" x14ac:dyDescent="0.3">
      <c r="G190" s="7">
        <f t="shared" si="8"/>
        <v>2.6678532126900001E-9</v>
      </c>
      <c r="H190" s="9">
        <v>18.8</v>
      </c>
      <c r="I190" s="10">
        <f t="shared" si="9"/>
        <v>1.1743381598176863E-8</v>
      </c>
      <c r="N190" s="8">
        <f t="shared" si="10"/>
        <v>2173.1806692589839</v>
      </c>
      <c r="O190" s="9">
        <v>18.8</v>
      </c>
      <c r="P190" s="10">
        <f t="shared" si="11"/>
        <v>2163.6006256481051</v>
      </c>
    </row>
    <row r="191" spans="7:16" x14ac:dyDescent="0.3">
      <c r="G191" s="7">
        <f t="shared" si="8"/>
        <v>2.6678532126900001E-9</v>
      </c>
      <c r="H191" s="9">
        <v>18.899999999999999</v>
      </c>
      <c r="I191" s="10">
        <f t="shared" si="9"/>
        <v>1.1817035295505986E-8</v>
      </c>
      <c r="N191" s="8">
        <f t="shared" si="10"/>
        <v>2185.7915764655959</v>
      </c>
      <c r="O191" s="9">
        <v>18.899999999999999</v>
      </c>
      <c r="P191" s="10">
        <f t="shared" si="11"/>
        <v>2177.1705828440231</v>
      </c>
    </row>
    <row r="192" spans="7:16" x14ac:dyDescent="0.3">
      <c r="G192" s="7">
        <f t="shared" si="8"/>
        <v>2.6678532126900001E-9</v>
      </c>
      <c r="H192" s="9">
        <v>19</v>
      </c>
      <c r="I192" s="10">
        <f t="shared" si="9"/>
        <v>1.1891100047106129E-8</v>
      </c>
      <c r="N192" s="8">
        <f t="shared" si="10"/>
        <v>2198.47805919033</v>
      </c>
      <c r="O192" s="9">
        <v>19</v>
      </c>
      <c r="P192" s="10">
        <f t="shared" si="11"/>
        <v>2190.8162726788332</v>
      </c>
    </row>
    <row r="193" spans="7:16" x14ac:dyDescent="0.3">
      <c r="G193" s="7">
        <f t="shared" si="8"/>
        <v>2.6678532126900001E-9</v>
      </c>
      <c r="H193" s="9">
        <v>19.100000000000001</v>
      </c>
      <c r="I193" s="10">
        <f t="shared" si="9"/>
        <v>1.1965577845871096E-8</v>
      </c>
      <c r="N193" s="8">
        <f t="shared" si="10"/>
        <v>2211.2406982109228</v>
      </c>
      <c r="O193" s="9">
        <v>19.100000000000001</v>
      </c>
      <c r="P193" s="10">
        <f t="shared" si="11"/>
        <v>2204.5380623232909</v>
      </c>
    </row>
    <row r="194" spans="7:16" x14ac:dyDescent="0.3">
      <c r="G194" s="7">
        <f t="shared" si="8"/>
        <v>2.6678532126900001E-9</v>
      </c>
      <c r="H194" s="9">
        <v>19.2</v>
      </c>
      <c r="I194" s="10">
        <f t="shared" si="9"/>
        <v>1.2040470692775884E-8</v>
      </c>
      <c r="N194" s="8">
        <f t="shared" si="10"/>
        <v>2224.0800743051091</v>
      </c>
      <c r="O194" s="9">
        <v>19.2</v>
      </c>
      <c r="P194" s="10">
        <f t="shared" si="11"/>
        <v>2218.3363204370289</v>
      </c>
    </row>
    <row r="195" spans="7:16" x14ac:dyDescent="0.3">
      <c r="G195" s="7">
        <f t="shared" ref="G195:G258" si="12">5.2538151E-13* (F195^3) - 9.27905831E-12 *(F195^2) +4.7426215836E-10*F195 +2.66785321269E-09</f>
        <v>2.6678532126900001E-9</v>
      </c>
      <c r="H195" s="9">
        <v>19.3</v>
      </c>
      <c r="I195" s="10">
        <f t="shared" ref="I195:I258" si="13">EXP(-IF(H195&gt;0,5331,5419)/(H195+273.15))</f>
        <v>1.2115780596902422E-8</v>
      </c>
      <c r="N195" s="8">
        <f t="shared" ref="N195:N258" si="14">IF(O195&gt;0,1.8424,2.498)*10^11*(5.2538151E-13* (O195^3) - 9.27905831E-12 *(O195^2) +4.7426215836E-10*O195 +2.66785321269E-09)</f>
        <v>2236.9967682506272</v>
      </c>
      <c r="O195" s="9">
        <v>19.3</v>
      </c>
      <c r="P195" s="10">
        <f t="shared" ref="P195:P258" si="15">IF(O195&gt;0,1.8424,2.498)*10^11*EXP(-IF(O195&gt;0,5331,5419)/(O195+273.15))</f>
        <v>2232.2114171733024</v>
      </c>
    </row>
    <row r="196" spans="7:16" x14ac:dyDescent="0.3">
      <c r="G196" s="7">
        <f t="shared" si="12"/>
        <v>2.6678532126900001E-9</v>
      </c>
      <c r="H196" s="9">
        <v>19.399999999999999</v>
      </c>
      <c r="I196" s="10">
        <f t="shared" si="13"/>
        <v>1.2191509575464635E-8</v>
      </c>
      <c r="N196" s="8">
        <f t="shared" si="14"/>
        <v>2249.9913608252114</v>
      </c>
      <c r="O196" s="9">
        <v>19.399999999999999</v>
      </c>
      <c r="P196" s="10">
        <f t="shared" si="15"/>
        <v>2246.1637241836042</v>
      </c>
    </row>
    <row r="197" spans="7:16" x14ac:dyDescent="0.3">
      <c r="G197" s="7">
        <f t="shared" si="12"/>
        <v>2.6678532126900001E-9</v>
      </c>
      <c r="H197" s="9">
        <v>19.5</v>
      </c>
      <c r="I197" s="10">
        <f t="shared" si="13"/>
        <v>1.2267659653834726E-8</v>
      </c>
      <c r="N197" s="8">
        <f t="shared" si="14"/>
        <v>2263.0644328066001</v>
      </c>
      <c r="O197" s="9">
        <v>19.5</v>
      </c>
      <c r="P197" s="10">
        <f t="shared" si="15"/>
        <v>2260.1936146225098</v>
      </c>
    </row>
    <row r="198" spans="7:16" x14ac:dyDescent="0.3">
      <c r="G198" s="7">
        <f t="shared" si="12"/>
        <v>2.6678532126900001E-9</v>
      </c>
      <c r="H198" s="9">
        <v>19.600000000000001</v>
      </c>
      <c r="I198" s="10">
        <f t="shared" si="13"/>
        <v>1.2344232865568428E-8</v>
      </c>
      <c r="N198" s="8">
        <f t="shared" si="14"/>
        <v>2276.2165649725293</v>
      </c>
      <c r="O198" s="9">
        <v>19.600000000000001</v>
      </c>
      <c r="P198" s="10">
        <f t="shared" si="15"/>
        <v>2274.301463152327</v>
      </c>
    </row>
    <row r="199" spans="7:16" x14ac:dyDescent="0.3">
      <c r="G199" s="7">
        <f t="shared" si="12"/>
        <v>2.6678532126900001E-9</v>
      </c>
      <c r="H199" s="9">
        <v>19.7</v>
      </c>
      <c r="I199" s="10">
        <f t="shared" si="13"/>
        <v>1.2421231252431002E-8</v>
      </c>
      <c r="N199" s="8">
        <f t="shared" si="14"/>
        <v>2289.4483381007344</v>
      </c>
      <c r="O199" s="9">
        <v>19.7</v>
      </c>
      <c r="P199" s="10">
        <f t="shared" si="15"/>
        <v>2288.4876459478878</v>
      </c>
    </row>
    <row r="200" spans="7:16" x14ac:dyDescent="0.3">
      <c r="G200" s="7">
        <f t="shared" si="12"/>
        <v>2.6678532126900001E-9</v>
      </c>
      <c r="H200" s="9">
        <v>19.8</v>
      </c>
      <c r="I200" s="10">
        <f t="shared" si="13"/>
        <v>1.2498656864423208E-8</v>
      </c>
      <c r="N200" s="8">
        <f t="shared" si="14"/>
        <v>2302.7603329689528</v>
      </c>
      <c r="O200" s="9">
        <v>19.8</v>
      </c>
      <c r="P200" s="10">
        <f t="shared" si="15"/>
        <v>2302.7525407013318</v>
      </c>
    </row>
    <row r="201" spans="7:16" x14ac:dyDescent="0.3">
      <c r="G201" s="7">
        <f t="shared" si="12"/>
        <v>2.6678532126900001E-9</v>
      </c>
      <c r="H201" s="9">
        <v>19.899999999999999</v>
      </c>
      <c r="I201" s="10">
        <f t="shared" si="13"/>
        <v>1.2576511759806803E-8</v>
      </c>
      <c r="N201" s="8">
        <f t="shared" si="14"/>
        <v>2316.15313035492</v>
      </c>
      <c r="O201" s="9">
        <v>19.899999999999999</v>
      </c>
      <c r="P201" s="10">
        <f t="shared" si="15"/>
        <v>2317.0965266268054</v>
      </c>
    </row>
    <row r="202" spans="7:16" x14ac:dyDescent="0.3">
      <c r="G202" s="7">
        <f t="shared" si="12"/>
        <v>2.6678532126900001E-9</v>
      </c>
      <c r="H202" s="9">
        <v>20</v>
      </c>
      <c r="I202" s="10">
        <f t="shared" si="13"/>
        <v>1.2654798005130828E-8</v>
      </c>
      <c r="N202" s="8">
        <f t="shared" si="14"/>
        <v>2329.6273110363736</v>
      </c>
      <c r="O202" s="9">
        <v>20</v>
      </c>
      <c r="P202" s="10">
        <f t="shared" si="15"/>
        <v>2331.5199844653039</v>
      </c>
    </row>
    <row r="203" spans="7:16" x14ac:dyDescent="0.3">
      <c r="G203" s="7">
        <f t="shared" si="12"/>
        <v>2.6678532126900001E-9</v>
      </c>
      <c r="H203" s="9">
        <v>20.100000000000001</v>
      </c>
      <c r="I203" s="10">
        <f t="shared" si="13"/>
        <v>1.2733517675257392E-8</v>
      </c>
      <c r="N203" s="8">
        <f t="shared" si="14"/>
        <v>2343.1834557910493</v>
      </c>
      <c r="O203" s="9">
        <v>20.100000000000001</v>
      </c>
      <c r="P203" s="10">
        <f t="shared" si="15"/>
        <v>2346.0232964894217</v>
      </c>
    </row>
    <row r="204" spans="7:16" x14ac:dyDescent="0.3">
      <c r="G204" s="7">
        <f t="shared" si="12"/>
        <v>2.6678532126900001E-9</v>
      </c>
      <c r="H204" s="9">
        <v>20.2</v>
      </c>
      <c r="I204" s="10">
        <f t="shared" si="13"/>
        <v>1.2812672853387809E-8</v>
      </c>
      <c r="N204" s="8">
        <f t="shared" si="14"/>
        <v>2356.822145396683</v>
      </c>
      <c r="O204" s="9">
        <v>20.2</v>
      </c>
      <c r="P204" s="10">
        <f t="shared" si="15"/>
        <v>2360.6068465081698</v>
      </c>
    </row>
    <row r="205" spans="7:16" x14ac:dyDescent="0.3">
      <c r="G205" s="7">
        <f t="shared" si="12"/>
        <v>2.6678532126900001E-9</v>
      </c>
      <c r="H205" s="9">
        <v>20.3</v>
      </c>
      <c r="I205" s="10">
        <f t="shared" si="13"/>
        <v>1.2892265631088749E-8</v>
      </c>
      <c r="N205" s="8">
        <f t="shared" si="14"/>
        <v>2370.5439606310124</v>
      </c>
      <c r="O205" s="9">
        <v>20.3</v>
      </c>
      <c r="P205" s="10">
        <f t="shared" si="15"/>
        <v>2375.2710198717909</v>
      </c>
    </row>
    <row r="206" spans="7:16" x14ac:dyDescent="0.3">
      <c r="G206" s="7">
        <f t="shared" si="12"/>
        <v>2.6678532126900001E-9</v>
      </c>
      <c r="H206" s="9">
        <v>20.399999999999999</v>
      </c>
      <c r="I206" s="10">
        <f t="shared" si="13"/>
        <v>1.2972298108318169E-8</v>
      </c>
      <c r="N206" s="8">
        <f t="shared" si="14"/>
        <v>2384.3494822717726</v>
      </c>
      <c r="O206" s="9">
        <v>20.399999999999999</v>
      </c>
      <c r="P206" s="10">
        <f t="shared" si="15"/>
        <v>2390.0162034765394</v>
      </c>
    </row>
    <row r="207" spans="7:16" x14ac:dyDescent="0.3">
      <c r="G207" s="7">
        <f t="shared" si="12"/>
        <v>2.6678532126900001E-9</v>
      </c>
      <c r="H207" s="9">
        <v>20.5</v>
      </c>
      <c r="I207" s="10">
        <f t="shared" si="13"/>
        <v>1.30527723934518E-8</v>
      </c>
      <c r="N207" s="8">
        <f t="shared" si="14"/>
        <v>2398.2392910967014</v>
      </c>
      <c r="O207" s="9">
        <v>20.5</v>
      </c>
      <c r="P207" s="10">
        <f t="shared" si="15"/>
        <v>2404.8427857695597</v>
      </c>
    </row>
    <row r="208" spans="7:16" x14ac:dyDescent="0.3">
      <c r="G208" s="7">
        <f t="shared" si="12"/>
        <v>2.6678532126900001E-9</v>
      </c>
      <c r="H208" s="9">
        <v>20.6</v>
      </c>
      <c r="I208" s="10">
        <f t="shared" si="13"/>
        <v>1.3133690603309226E-8</v>
      </c>
      <c r="N208" s="8">
        <f t="shared" si="14"/>
        <v>2412.2139678835342</v>
      </c>
      <c r="O208" s="9">
        <v>20.6</v>
      </c>
      <c r="P208" s="10">
        <f t="shared" si="15"/>
        <v>2419.7511567536917</v>
      </c>
    </row>
    <row r="209" spans="7:16" x14ac:dyDescent="0.3">
      <c r="G209" s="7">
        <f t="shared" si="12"/>
        <v>2.6678532126900001E-9</v>
      </c>
      <c r="H209" s="9">
        <v>20.7</v>
      </c>
      <c r="I209" s="10">
        <f t="shared" si="13"/>
        <v>1.3215054863180165E-8</v>
      </c>
      <c r="N209" s="8">
        <f t="shared" si="14"/>
        <v>2426.2740934100075</v>
      </c>
      <c r="O209" s="9">
        <v>20.7</v>
      </c>
      <c r="P209" s="10">
        <f t="shared" si="15"/>
        <v>2434.7417079923134</v>
      </c>
    </row>
    <row r="210" spans="7:16" x14ac:dyDescent="0.3">
      <c r="G210" s="7">
        <f t="shared" si="12"/>
        <v>2.6678532126900001E-9</v>
      </c>
      <c r="H210" s="9">
        <v>20.8</v>
      </c>
      <c r="I210" s="10">
        <f t="shared" si="13"/>
        <v>1.3296867306851018E-8</v>
      </c>
      <c r="N210" s="8">
        <f t="shared" si="14"/>
        <v>2440.4202484538582</v>
      </c>
      <c r="O210" s="9">
        <v>20.8</v>
      </c>
      <c r="P210" s="10">
        <f t="shared" si="15"/>
        <v>2449.8148326142314</v>
      </c>
    </row>
    <row r="211" spans="7:16" x14ac:dyDescent="0.3">
      <c r="G211" s="7">
        <f t="shared" si="12"/>
        <v>2.6678532126900001E-9</v>
      </c>
      <c r="H211" s="9">
        <v>20.9</v>
      </c>
      <c r="I211" s="10">
        <f t="shared" si="13"/>
        <v>1.3379130076631074E-8</v>
      </c>
      <c r="N211" s="8">
        <f t="shared" si="14"/>
        <v>2454.6530137928216</v>
      </c>
      <c r="O211" s="9">
        <v>20.9</v>
      </c>
      <c r="P211" s="10">
        <f t="shared" si="15"/>
        <v>2464.9709253185092</v>
      </c>
    </row>
    <row r="212" spans="7:16" x14ac:dyDescent="0.3">
      <c r="G212" s="7">
        <f t="shared" si="12"/>
        <v>2.6678532126900001E-9</v>
      </c>
      <c r="H212" s="9">
        <v>21</v>
      </c>
      <c r="I212" s="10">
        <f t="shared" si="13"/>
        <v>1.3461845323379218E-8</v>
      </c>
      <c r="N212" s="8">
        <f t="shared" si="14"/>
        <v>2468.9729702046361</v>
      </c>
      <c r="O212" s="9">
        <v>21</v>
      </c>
      <c r="P212" s="10">
        <f t="shared" si="15"/>
        <v>2480.2103823793873</v>
      </c>
    </row>
    <row r="213" spans="7:16" x14ac:dyDescent="0.3">
      <c r="G213" s="7">
        <f t="shared" si="12"/>
        <v>2.6678532126900001E-9</v>
      </c>
      <c r="H213" s="9">
        <v>21.1</v>
      </c>
      <c r="I213" s="10">
        <f t="shared" si="13"/>
        <v>1.3545015206530185E-8</v>
      </c>
      <c r="N213" s="8">
        <f t="shared" si="14"/>
        <v>2483.3806984670359</v>
      </c>
      <c r="O213" s="9">
        <v>21.1</v>
      </c>
      <c r="P213" s="10">
        <f t="shared" si="15"/>
        <v>2495.5336016511214</v>
      </c>
    </row>
    <row r="214" spans="7:16" x14ac:dyDescent="0.3">
      <c r="G214" s="7">
        <f t="shared" si="12"/>
        <v>2.6678532126900001E-9</v>
      </c>
      <c r="H214" s="9">
        <v>21.2</v>
      </c>
      <c r="I214" s="10">
        <f t="shared" si="13"/>
        <v>1.3628641894121246E-8</v>
      </c>
      <c r="N214" s="8">
        <f t="shared" si="14"/>
        <v>2497.876779357759</v>
      </c>
      <c r="O214" s="9">
        <v>21.2</v>
      </c>
      <c r="P214" s="10">
        <f t="shared" si="15"/>
        <v>2510.9409825728985</v>
      </c>
    </row>
    <row r="215" spans="7:16" x14ac:dyDescent="0.3">
      <c r="G215" s="7">
        <f t="shared" si="12"/>
        <v>2.6678532126900001E-9</v>
      </c>
      <c r="H215" s="9">
        <v>21.3</v>
      </c>
      <c r="I215" s="10">
        <f t="shared" si="13"/>
        <v>1.3712727562819086E-8</v>
      </c>
      <c r="N215" s="8">
        <f t="shared" si="14"/>
        <v>2512.461793654541</v>
      </c>
      <c r="O215" s="9">
        <v>21.3</v>
      </c>
      <c r="P215" s="10">
        <f t="shared" si="15"/>
        <v>2526.4329261737885</v>
      </c>
    </row>
    <row r="216" spans="7:16" x14ac:dyDescent="0.3">
      <c r="G216" s="7">
        <f t="shared" si="12"/>
        <v>2.6678532126900001E-9</v>
      </c>
      <c r="H216" s="9">
        <v>21.4</v>
      </c>
      <c r="I216" s="10">
        <f t="shared" si="13"/>
        <v>1.3797274397945976E-8</v>
      </c>
      <c r="N216" s="8">
        <f t="shared" si="14"/>
        <v>2527.1363221351189</v>
      </c>
      <c r="O216" s="9">
        <v>21.4</v>
      </c>
      <c r="P216" s="10">
        <f t="shared" si="15"/>
        <v>2542.0098350775665</v>
      </c>
    </row>
    <row r="217" spans="7:16" x14ac:dyDescent="0.3">
      <c r="G217" s="7">
        <f t="shared" si="12"/>
        <v>2.6678532126900001E-9</v>
      </c>
      <c r="H217" s="9">
        <v>21.5</v>
      </c>
      <c r="I217" s="10">
        <f t="shared" si="13"/>
        <v>1.3882284593507153E-8</v>
      </c>
      <c r="N217" s="8">
        <f t="shared" si="14"/>
        <v>2541.9009455772284</v>
      </c>
      <c r="O217" s="9">
        <v>21.5</v>
      </c>
      <c r="P217" s="10">
        <f t="shared" si="15"/>
        <v>2557.6721135077578</v>
      </c>
    </row>
    <row r="218" spans="7:16" x14ac:dyDescent="0.3">
      <c r="G218" s="7">
        <f t="shared" si="12"/>
        <v>2.6678532126900001E-9</v>
      </c>
      <c r="H218" s="9">
        <v>21.6</v>
      </c>
      <c r="I218" s="10">
        <f t="shared" si="13"/>
        <v>1.3967760352216939E-8</v>
      </c>
      <c r="N218" s="8">
        <f t="shared" si="14"/>
        <v>2556.756244758607</v>
      </c>
      <c r="O218" s="9">
        <v>21.6</v>
      </c>
      <c r="P218" s="10">
        <f t="shared" si="15"/>
        <v>2573.4201672924487</v>
      </c>
    </row>
    <row r="219" spans="7:16" x14ac:dyDescent="0.3">
      <c r="G219" s="7">
        <f t="shared" si="12"/>
        <v>2.6678532126900001E-9</v>
      </c>
      <c r="H219" s="9">
        <v>21.7</v>
      </c>
      <c r="I219" s="10">
        <f t="shared" si="13"/>
        <v>1.4053703885526041E-8</v>
      </c>
      <c r="N219" s="8">
        <f t="shared" si="14"/>
        <v>2571.7028004569897</v>
      </c>
      <c r="O219" s="9">
        <v>21.7</v>
      </c>
      <c r="P219" s="10">
        <f t="shared" si="15"/>
        <v>2589.2544038693177</v>
      </c>
    </row>
    <row r="220" spans="7:16" x14ac:dyDescent="0.3">
      <c r="G220" s="7">
        <f t="shared" si="12"/>
        <v>2.6678532126900001E-9</v>
      </c>
      <c r="H220" s="9">
        <v>21.8</v>
      </c>
      <c r="I220" s="10">
        <f t="shared" si="13"/>
        <v>1.4140117413648525E-8</v>
      </c>
      <c r="N220" s="8">
        <f t="shared" si="14"/>
        <v>2586.7411934501142</v>
      </c>
      <c r="O220" s="9">
        <v>21.8</v>
      </c>
      <c r="P220" s="10">
        <f t="shared" si="15"/>
        <v>2605.1752322906045</v>
      </c>
    </row>
    <row r="221" spans="7:16" x14ac:dyDescent="0.3">
      <c r="G221" s="7">
        <f t="shared" si="12"/>
        <v>2.6678532126900001E-9</v>
      </c>
      <c r="H221" s="9">
        <v>21.9</v>
      </c>
      <c r="I221" s="10">
        <f t="shared" si="13"/>
        <v>1.4227003165588168E-8</v>
      </c>
      <c r="N221" s="8">
        <f t="shared" si="14"/>
        <v>2601.8720045157156</v>
      </c>
      <c r="O221" s="9">
        <v>21.9</v>
      </c>
      <c r="P221" s="10">
        <f t="shared" si="15"/>
        <v>2621.1830632279639</v>
      </c>
    </row>
    <row r="222" spans="7:16" x14ac:dyDescent="0.3">
      <c r="G222" s="7">
        <f t="shared" si="12"/>
        <v>2.6678532126900001E-9</v>
      </c>
      <c r="H222" s="9">
        <v>22</v>
      </c>
      <c r="I222" s="10">
        <f t="shared" si="13"/>
        <v>1.4314363379166293E-8</v>
      </c>
      <c r="N222" s="8">
        <f t="shared" si="14"/>
        <v>2617.0958144315314</v>
      </c>
      <c r="O222" s="9">
        <v>22</v>
      </c>
      <c r="P222" s="10">
        <f t="shared" si="15"/>
        <v>2637.278308977598</v>
      </c>
    </row>
    <row r="223" spans="7:16" x14ac:dyDescent="0.3">
      <c r="G223" s="7">
        <f t="shared" si="12"/>
        <v>2.6678532126900001E-9</v>
      </c>
      <c r="H223" s="9">
        <v>22.1</v>
      </c>
      <c r="I223" s="10">
        <f t="shared" si="13"/>
        <v>1.4402200301048087E-8</v>
      </c>
      <c r="N223" s="8">
        <f t="shared" si="14"/>
        <v>2632.4132039752985</v>
      </c>
      <c r="O223" s="9">
        <v>22.1</v>
      </c>
      <c r="P223" s="10">
        <f t="shared" si="15"/>
        <v>2653.4613834650995</v>
      </c>
    </row>
    <row r="224" spans="7:16" x14ac:dyDescent="0.3">
      <c r="G224" s="7">
        <f t="shared" si="12"/>
        <v>2.6678532126900001E-9</v>
      </c>
      <c r="H224" s="9">
        <v>22.2</v>
      </c>
      <c r="I224" s="10">
        <f t="shared" si="13"/>
        <v>1.4490516186770229E-8</v>
      </c>
      <c r="N224" s="8">
        <f t="shared" si="14"/>
        <v>2647.8247539247513</v>
      </c>
      <c r="O224" s="9">
        <v>22.2</v>
      </c>
      <c r="P224" s="10">
        <f t="shared" si="15"/>
        <v>2669.7327022505469</v>
      </c>
    </row>
    <row r="225" spans="7:16" x14ac:dyDescent="0.3">
      <c r="G225" s="7">
        <f t="shared" si="12"/>
        <v>2.6678532126900001E-9</v>
      </c>
      <c r="H225" s="9">
        <v>22.3</v>
      </c>
      <c r="I225" s="10">
        <f t="shared" si="13"/>
        <v>1.4579313300767781E-8</v>
      </c>
      <c r="N225" s="8">
        <f t="shared" si="14"/>
        <v>2663.3310450576282</v>
      </c>
      <c r="O225" s="9">
        <v>22.3</v>
      </c>
      <c r="P225" s="10">
        <f t="shared" si="15"/>
        <v>2686.0926825334559</v>
      </c>
    </row>
    <row r="226" spans="7:16" x14ac:dyDescent="0.3">
      <c r="G226" s="7">
        <f t="shared" si="12"/>
        <v>2.6678532126900001E-9</v>
      </c>
      <c r="H226" s="9">
        <v>22.4</v>
      </c>
      <c r="I226" s="10">
        <f t="shared" si="13"/>
        <v>1.4668593916401511E-8</v>
      </c>
      <c r="N226" s="8">
        <f t="shared" si="14"/>
        <v>2678.9326581516643</v>
      </c>
      <c r="O226" s="9">
        <v>22.4</v>
      </c>
      <c r="P226" s="10">
        <f t="shared" si="15"/>
        <v>2702.5417431578144</v>
      </c>
    </row>
    <row r="227" spans="7:16" x14ac:dyDescent="0.3">
      <c r="G227" s="7">
        <f t="shared" si="12"/>
        <v>2.6678532126900001E-9</v>
      </c>
      <c r="H227" s="9">
        <v>22.5</v>
      </c>
      <c r="I227" s="10">
        <f t="shared" si="13"/>
        <v>1.4758360315985311E-8</v>
      </c>
      <c r="N227" s="8">
        <f t="shared" si="14"/>
        <v>2694.6301739845971</v>
      </c>
      <c r="O227" s="9">
        <v>22.5</v>
      </c>
      <c r="P227" s="10">
        <f t="shared" si="15"/>
        <v>2719.0803046171336</v>
      </c>
    </row>
    <row r="228" spans="7:16" x14ac:dyDescent="0.3">
      <c r="G228" s="7">
        <f t="shared" si="12"/>
        <v>2.6678532126900001E-9</v>
      </c>
      <c r="H228" s="9">
        <v>22.6</v>
      </c>
      <c r="I228" s="10">
        <f t="shared" si="13"/>
        <v>1.4848614790813103E-8</v>
      </c>
      <c r="N228" s="8">
        <f t="shared" si="14"/>
        <v>2710.4241733341619</v>
      </c>
      <c r="O228" s="9">
        <v>22.6</v>
      </c>
      <c r="P228" s="10">
        <f t="shared" si="15"/>
        <v>2735.7087890594062</v>
      </c>
    </row>
    <row r="229" spans="7:16" x14ac:dyDescent="0.3">
      <c r="G229" s="7">
        <f t="shared" si="12"/>
        <v>2.6678532126900001E-9</v>
      </c>
      <c r="H229" s="9">
        <v>22.7</v>
      </c>
      <c r="I229" s="10">
        <f t="shared" si="13"/>
        <v>1.4939359641186571E-8</v>
      </c>
      <c r="N229" s="8">
        <f t="shared" si="14"/>
        <v>2726.3152369780955</v>
      </c>
      <c r="O229" s="9">
        <v>22.7</v>
      </c>
      <c r="P229" s="10">
        <f t="shared" si="15"/>
        <v>2752.4276202922138</v>
      </c>
    </row>
    <row r="230" spans="7:16" x14ac:dyDescent="0.3">
      <c r="G230" s="7">
        <f t="shared" si="12"/>
        <v>2.6678532126900001E-9</v>
      </c>
      <c r="H230" s="9">
        <v>22.8</v>
      </c>
      <c r="I230" s="10">
        <f t="shared" si="13"/>
        <v>1.5030597176442758E-8</v>
      </c>
      <c r="N230" s="8">
        <f t="shared" si="14"/>
        <v>2742.3039456941356</v>
      </c>
      <c r="O230" s="9">
        <v>22.8</v>
      </c>
      <c r="P230" s="10">
        <f t="shared" si="15"/>
        <v>2769.2372237878135</v>
      </c>
    </row>
    <row r="231" spans="7:16" x14ac:dyDescent="0.3">
      <c r="G231" s="7">
        <f t="shared" si="12"/>
        <v>2.6678532126900001E-9</v>
      </c>
      <c r="H231" s="9">
        <v>22.9</v>
      </c>
      <c r="I231" s="10">
        <f t="shared" si="13"/>
        <v>1.5122329714981011E-8</v>
      </c>
      <c r="N231" s="8">
        <f t="shared" si="14"/>
        <v>2758.3908802600158</v>
      </c>
      <c r="O231" s="9">
        <v>22.9</v>
      </c>
      <c r="P231" s="10">
        <f t="shared" si="15"/>
        <v>2786.1380266881015</v>
      </c>
    </row>
    <row r="232" spans="7:16" x14ac:dyDescent="0.3">
      <c r="G232" s="7">
        <f t="shared" si="12"/>
        <v>2.6678532126900001E-9</v>
      </c>
      <c r="H232" s="9">
        <v>23</v>
      </c>
      <c r="I232" s="10">
        <f t="shared" si="13"/>
        <v>1.5214559584291062E-8</v>
      </c>
      <c r="N232" s="8">
        <f t="shared" si="14"/>
        <v>2774.5766214534756</v>
      </c>
      <c r="O232" s="9">
        <v>23</v>
      </c>
      <c r="P232" s="10">
        <f t="shared" si="15"/>
        <v>2803.1304578097852</v>
      </c>
    </row>
    <row r="233" spans="7:16" x14ac:dyDescent="0.3">
      <c r="G233" s="7">
        <f t="shared" si="12"/>
        <v>2.6678532126900001E-9</v>
      </c>
      <c r="H233" s="9">
        <v>23.1</v>
      </c>
      <c r="I233" s="10">
        <f t="shared" si="13"/>
        <v>1.5307289120980328E-8</v>
      </c>
      <c r="N233" s="8">
        <f t="shared" si="14"/>
        <v>2790.86175005225</v>
      </c>
      <c r="O233" s="9">
        <v>23.1</v>
      </c>
      <c r="P233" s="10">
        <f t="shared" si="15"/>
        <v>2820.2149476494155</v>
      </c>
    </row>
    <row r="234" spans="7:16" x14ac:dyDescent="0.3">
      <c r="G234" s="7">
        <f t="shared" si="12"/>
        <v>2.6678532126900001E-9</v>
      </c>
      <c r="H234" s="9">
        <v>23.2</v>
      </c>
      <c r="I234" s="10">
        <f t="shared" si="13"/>
        <v>1.5400520670801525E-8</v>
      </c>
      <c r="N234" s="8">
        <f t="shared" si="14"/>
        <v>2807.2468468340744</v>
      </c>
      <c r="O234" s="9">
        <v>23.2</v>
      </c>
      <c r="P234" s="10">
        <f t="shared" si="15"/>
        <v>2837.3919283884729</v>
      </c>
    </row>
    <row r="235" spans="7:16" x14ac:dyDescent="0.3">
      <c r="G235" s="7">
        <f t="shared" si="12"/>
        <v>2.6678532126900001E-9</v>
      </c>
      <c r="H235" s="9">
        <v>23.3</v>
      </c>
      <c r="I235" s="10">
        <f t="shared" si="13"/>
        <v>1.5494256588680733E-8</v>
      </c>
      <c r="N235" s="8">
        <f t="shared" si="14"/>
        <v>2823.7324925766875</v>
      </c>
      <c r="O235" s="9">
        <v>23.3</v>
      </c>
      <c r="P235" s="10">
        <f t="shared" si="15"/>
        <v>2854.6618338985381</v>
      </c>
    </row>
    <row r="236" spans="7:16" x14ac:dyDescent="0.3">
      <c r="G236" s="7">
        <f t="shared" si="12"/>
        <v>2.6678532126900001E-9</v>
      </c>
      <c r="H236" s="9">
        <v>23.4</v>
      </c>
      <c r="I236" s="10">
        <f t="shared" si="13"/>
        <v>1.5588499238744667E-8</v>
      </c>
      <c r="N236" s="8">
        <f t="shared" si="14"/>
        <v>2840.3192680578231</v>
      </c>
      <c r="O236" s="9">
        <v>23.4</v>
      </c>
      <c r="P236" s="10">
        <f t="shared" si="15"/>
        <v>2872.0250997463177</v>
      </c>
    </row>
    <row r="237" spans="7:16" x14ac:dyDescent="0.3">
      <c r="G237" s="7">
        <f t="shared" si="12"/>
        <v>2.6678532126900001E-9</v>
      </c>
      <c r="H237" s="9">
        <v>23.5</v>
      </c>
      <c r="I237" s="10">
        <f t="shared" si="13"/>
        <v>1.5683250994349016E-8</v>
      </c>
      <c r="N237" s="8">
        <f t="shared" si="14"/>
        <v>2857.0077540552202</v>
      </c>
      <c r="O237" s="9">
        <v>23.5</v>
      </c>
      <c r="P237" s="10">
        <f t="shared" si="15"/>
        <v>2889.4821631988625</v>
      </c>
    </row>
    <row r="238" spans="7:16" x14ac:dyDescent="0.3">
      <c r="G238" s="7">
        <f t="shared" si="12"/>
        <v>2.6678532126900001E-9</v>
      </c>
      <c r="H238" s="9">
        <v>23.6</v>
      </c>
      <c r="I238" s="10">
        <f t="shared" si="13"/>
        <v>1.5778514238105781E-8</v>
      </c>
      <c r="N238" s="8">
        <f t="shared" si="14"/>
        <v>2873.7985313466138</v>
      </c>
      <c r="O238" s="9">
        <v>23.6</v>
      </c>
      <c r="P238" s="10">
        <f t="shared" si="15"/>
        <v>2907.033463228609</v>
      </c>
    </row>
    <row r="239" spans="7:16" x14ac:dyDescent="0.3">
      <c r="G239" s="7">
        <f t="shared" si="12"/>
        <v>2.6678532126900001E-9</v>
      </c>
      <c r="H239" s="9">
        <v>23.7</v>
      </c>
      <c r="I239" s="10">
        <f t="shared" si="13"/>
        <v>1.5874291361911602E-8</v>
      </c>
      <c r="N239" s="8">
        <f t="shared" si="14"/>
        <v>2890.6921807097401</v>
      </c>
      <c r="O239" s="9">
        <v>23.7</v>
      </c>
      <c r="P239" s="10">
        <f t="shared" si="15"/>
        <v>2924.6794405185938</v>
      </c>
    </row>
    <row r="240" spans="7:16" x14ac:dyDescent="0.3">
      <c r="G240" s="7">
        <f t="shared" si="12"/>
        <v>2.6678532126900001E-9</v>
      </c>
      <c r="H240" s="9">
        <v>23.8</v>
      </c>
      <c r="I240" s="10">
        <f t="shared" si="13"/>
        <v>1.5970584766975593E-8</v>
      </c>
      <c r="N240" s="8">
        <f t="shared" si="14"/>
        <v>2907.6892829223361</v>
      </c>
      <c r="O240" s="9">
        <v>23.8</v>
      </c>
      <c r="P240" s="10">
        <f t="shared" si="15"/>
        <v>2942.420537467583</v>
      </c>
    </row>
    <row r="241" spans="7:16" x14ac:dyDescent="0.3">
      <c r="G241" s="7">
        <f t="shared" si="12"/>
        <v>2.6678532126900001E-9</v>
      </c>
      <c r="H241" s="9">
        <v>23.9</v>
      </c>
      <c r="I241" s="10">
        <f t="shared" si="13"/>
        <v>1.6067396863847218E-8</v>
      </c>
      <c r="N241" s="8">
        <f t="shared" si="14"/>
        <v>2924.7904187621375</v>
      </c>
      <c r="O241" s="9">
        <v>23.9</v>
      </c>
      <c r="P241" s="10">
        <f t="shared" si="15"/>
        <v>2960.2571981952115</v>
      </c>
    </row>
    <row r="242" spans="7:16" x14ac:dyDescent="0.3">
      <c r="G242" s="7">
        <f t="shared" si="12"/>
        <v>2.6678532126900001E-9</v>
      </c>
      <c r="H242" s="9">
        <v>24</v>
      </c>
      <c r="I242" s="10">
        <f t="shared" si="13"/>
        <v>1.6164730072444802E-8</v>
      </c>
      <c r="N242" s="8">
        <f t="shared" si="14"/>
        <v>2941.9961690068822</v>
      </c>
      <c r="O242" s="9">
        <v>24</v>
      </c>
      <c r="P242" s="10">
        <f t="shared" si="15"/>
        <v>2978.1898685472302</v>
      </c>
    </row>
    <row r="243" spans="7:16" x14ac:dyDescent="0.3">
      <c r="G243" s="7">
        <f t="shared" si="12"/>
        <v>2.6678532126900001E-9</v>
      </c>
      <c r="H243" s="9">
        <v>24.1</v>
      </c>
      <c r="I243" s="10">
        <f t="shared" si="13"/>
        <v>1.6262586822083233E-8</v>
      </c>
      <c r="N243" s="8">
        <f t="shared" si="14"/>
        <v>2959.3071144343053</v>
      </c>
      <c r="O243" s="9">
        <v>24.1</v>
      </c>
      <c r="P243" s="10">
        <f t="shared" si="15"/>
        <v>2996.2189961006147</v>
      </c>
    </row>
    <row r="244" spans="7:16" x14ac:dyDescent="0.3">
      <c r="G244" s="7">
        <f t="shared" si="12"/>
        <v>2.6678532126900001E-9</v>
      </c>
      <c r="H244" s="9">
        <v>24.2</v>
      </c>
      <c r="I244" s="10">
        <f t="shared" si="13"/>
        <v>1.6360969551502239E-8</v>
      </c>
      <c r="N244" s="8">
        <f t="shared" si="14"/>
        <v>2976.7238358221434</v>
      </c>
      <c r="O244" s="9">
        <v>24.2</v>
      </c>
      <c r="P244" s="10">
        <f t="shared" si="15"/>
        <v>3014.3450301687726</v>
      </c>
    </row>
    <row r="245" spans="7:16" x14ac:dyDescent="0.3">
      <c r="G245" s="7">
        <f t="shared" si="12"/>
        <v>2.6678532126900001E-9</v>
      </c>
      <c r="H245" s="9">
        <v>24.3</v>
      </c>
      <c r="I245" s="10">
        <f t="shared" si="13"/>
        <v>1.6459880708894938E-8</v>
      </c>
      <c r="N245" s="8">
        <f t="shared" si="14"/>
        <v>2994.2469139481336</v>
      </c>
      <c r="O245" s="9">
        <v>24.3</v>
      </c>
      <c r="P245" s="10">
        <f t="shared" si="15"/>
        <v>3032.5684218068031</v>
      </c>
    </row>
    <row r="246" spans="7:16" x14ac:dyDescent="0.3">
      <c r="G246" s="7">
        <f t="shared" si="12"/>
        <v>2.6678532126900001E-9</v>
      </c>
      <c r="H246" s="9">
        <v>24.4</v>
      </c>
      <c r="I246" s="10">
        <f t="shared" si="13"/>
        <v>1.6559322751935704E-8</v>
      </c>
      <c r="N246" s="8">
        <f t="shared" si="14"/>
        <v>3011.8769295900101</v>
      </c>
      <c r="O246" s="9">
        <v>24.4</v>
      </c>
      <c r="P246" s="10">
        <f t="shared" si="15"/>
        <v>3050.889623816634</v>
      </c>
    </row>
    <row r="247" spans="7:16" x14ac:dyDescent="0.3">
      <c r="G247" s="7">
        <f t="shared" si="12"/>
        <v>2.6678532126900001E-9</v>
      </c>
      <c r="H247" s="9">
        <v>24.5</v>
      </c>
      <c r="I247" s="10">
        <f t="shared" si="13"/>
        <v>1.6659298147808963E-8</v>
      </c>
      <c r="N247" s="8">
        <f t="shared" si="14"/>
        <v>3029.6144635255137</v>
      </c>
      <c r="O247" s="9">
        <v>24.5</v>
      </c>
      <c r="P247" s="10">
        <f t="shared" si="15"/>
        <v>3069.3090907523233</v>
      </c>
    </row>
    <row r="248" spans="7:16" x14ac:dyDescent="0.3">
      <c r="G248" s="7">
        <f t="shared" si="12"/>
        <v>2.6678532126900001E-9</v>
      </c>
      <c r="H248" s="9">
        <v>24.6</v>
      </c>
      <c r="I248" s="10">
        <f t="shared" si="13"/>
        <v>1.6759809373237254E-8</v>
      </c>
      <c r="N248" s="8">
        <f t="shared" si="14"/>
        <v>3047.4600965323766</v>
      </c>
      <c r="O248" s="9">
        <v>24.6</v>
      </c>
      <c r="P248" s="10">
        <f t="shared" si="15"/>
        <v>3087.8272789252319</v>
      </c>
    </row>
    <row r="249" spans="7:16" x14ac:dyDescent="0.3">
      <c r="G249" s="7">
        <f t="shared" si="12"/>
        <v>2.6678532126900001E-9</v>
      </c>
      <c r="H249" s="9">
        <v>24.7</v>
      </c>
      <c r="I249" s="10">
        <f t="shared" si="13"/>
        <v>1.6860858914509679E-8</v>
      </c>
      <c r="N249" s="8">
        <f t="shared" si="14"/>
        <v>3065.4144093883369</v>
      </c>
      <c r="O249" s="9">
        <v>24.7</v>
      </c>
      <c r="P249" s="10">
        <f t="shared" si="15"/>
        <v>3106.444646409263</v>
      </c>
    </row>
    <row r="250" spans="7:16" x14ac:dyDescent="0.3">
      <c r="G250" s="7">
        <f t="shared" si="12"/>
        <v>2.6678532126900001E-9</v>
      </c>
      <c r="H250" s="9">
        <v>24.8</v>
      </c>
      <c r="I250" s="10">
        <f t="shared" si="13"/>
        <v>1.6962449267510849E-8</v>
      </c>
      <c r="N250" s="8">
        <f t="shared" si="14"/>
        <v>3083.4779828711307</v>
      </c>
      <c r="O250" s="9">
        <v>24.8</v>
      </c>
      <c r="P250" s="10">
        <f t="shared" si="15"/>
        <v>3125.1616530461988</v>
      </c>
    </row>
    <row r="251" spans="7:16" x14ac:dyDescent="0.3">
      <c r="G251" s="7">
        <f t="shared" si="12"/>
        <v>2.6678532126900001E-9</v>
      </c>
      <c r="H251" s="9">
        <v>24.9</v>
      </c>
      <c r="I251" s="10">
        <f t="shared" si="13"/>
        <v>1.7064582937749011E-8</v>
      </c>
      <c r="N251" s="8">
        <f t="shared" si="14"/>
        <v>3101.6513977584941</v>
      </c>
      <c r="O251" s="9">
        <v>24.9</v>
      </c>
      <c r="P251" s="10">
        <f t="shared" si="15"/>
        <v>3143.9787604508779</v>
      </c>
    </row>
    <row r="252" spans="7:16" x14ac:dyDescent="0.3">
      <c r="G252" s="7">
        <f t="shared" si="12"/>
        <v>2.6678532126900001E-9</v>
      </c>
      <c r="H252" s="9">
        <v>25</v>
      </c>
      <c r="I252" s="10">
        <f t="shared" si="13"/>
        <v>1.7167262440384868E-8</v>
      </c>
      <c r="N252" s="8">
        <f t="shared" si="14"/>
        <v>3119.9352348281654</v>
      </c>
      <c r="O252" s="9">
        <v>25</v>
      </c>
      <c r="P252" s="10">
        <f t="shared" si="15"/>
        <v>3162.8964320165082</v>
      </c>
    </row>
    <row r="253" spans="7:16" x14ac:dyDescent="0.3">
      <c r="G253" s="7">
        <f t="shared" si="12"/>
        <v>2.6678532126900001E-9</v>
      </c>
      <c r="H253" s="9">
        <v>25.1</v>
      </c>
      <c r="I253" s="10">
        <f t="shared" si="13"/>
        <v>1.7270490300260252E-8</v>
      </c>
      <c r="N253" s="8">
        <f t="shared" si="14"/>
        <v>3138.3300748578795</v>
      </c>
      <c r="O253" s="9">
        <v>25.1</v>
      </c>
      <c r="P253" s="10">
        <f t="shared" si="15"/>
        <v>3181.915132919949</v>
      </c>
    </row>
    <row r="254" spans="7:16" x14ac:dyDescent="0.3">
      <c r="G254" s="7">
        <f t="shared" si="12"/>
        <v>2.6678532126900001E-9</v>
      </c>
      <c r="H254" s="9">
        <v>25.2</v>
      </c>
      <c r="I254" s="10">
        <f t="shared" si="13"/>
        <v>1.737426905192667E-8</v>
      </c>
      <c r="N254" s="8">
        <f t="shared" si="14"/>
        <v>3156.8364986253714</v>
      </c>
      <c r="O254" s="9">
        <v>25.2</v>
      </c>
      <c r="P254" s="10">
        <f t="shared" si="15"/>
        <v>3201.0353301269697</v>
      </c>
    </row>
    <row r="255" spans="7:16" x14ac:dyDescent="0.3">
      <c r="G255" s="7">
        <f t="shared" si="12"/>
        <v>2.6678532126900001E-9</v>
      </c>
      <c r="H255" s="9">
        <v>25.3</v>
      </c>
      <c r="I255" s="10">
        <f t="shared" si="13"/>
        <v>1.7478601239674503E-8</v>
      </c>
      <c r="N255" s="8">
        <f t="shared" si="14"/>
        <v>3175.4550869083801</v>
      </c>
      <c r="O255" s="9">
        <v>25.3</v>
      </c>
      <c r="P255" s="10">
        <f t="shared" si="15"/>
        <v>3220.2574923976304</v>
      </c>
    </row>
    <row r="256" spans="7:16" x14ac:dyDescent="0.3">
      <c r="G256" s="7">
        <f t="shared" si="12"/>
        <v>2.6678532126900001E-9</v>
      </c>
      <c r="H256" s="9">
        <v>25.4</v>
      </c>
      <c r="I256" s="10">
        <f t="shared" si="13"/>
        <v>1.7583489417561458E-8</v>
      </c>
      <c r="N256" s="8">
        <f t="shared" si="14"/>
        <v>3194.1864204846411</v>
      </c>
      <c r="O256" s="9">
        <v>25.4</v>
      </c>
      <c r="P256" s="10">
        <f t="shared" si="15"/>
        <v>3239.5820902915229</v>
      </c>
    </row>
    <row r="257" spans="7:16" x14ac:dyDescent="0.3">
      <c r="G257" s="7">
        <f t="shared" si="12"/>
        <v>2.6678532126900001E-9</v>
      </c>
      <c r="H257" s="9">
        <v>25.5</v>
      </c>
      <c r="I257" s="10">
        <f t="shared" si="13"/>
        <v>1.7688936149441649E-8</v>
      </c>
      <c r="N257" s="8">
        <f t="shared" si="14"/>
        <v>3213.0310801318901</v>
      </c>
      <c r="O257" s="9">
        <v>25.5</v>
      </c>
      <c r="P257" s="10">
        <f t="shared" si="15"/>
        <v>3259.0095961731295</v>
      </c>
    </row>
    <row r="258" spans="7:16" x14ac:dyDescent="0.3">
      <c r="G258" s="7">
        <f t="shared" si="12"/>
        <v>2.6678532126900001E-9</v>
      </c>
      <c r="H258" s="9">
        <v>25.6</v>
      </c>
      <c r="I258" s="10">
        <f t="shared" si="13"/>
        <v>1.7794944008994484E-8</v>
      </c>
      <c r="N258" s="8">
        <f t="shared" si="14"/>
        <v>3231.9896466278647</v>
      </c>
      <c r="O258" s="9">
        <v>25.6</v>
      </c>
      <c r="P258" s="10">
        <f t="shared" si="15"/>
        <v>3278.5404842171438</v>
      </c>
    </row>
    <row r="259" spans="7:16" x14ac:dyDescent="0.3">
      <c r="G259" s="7">
        <f t="shared" ref="G259:G322" si="16">5.2538151E-13* (F259^3) - 9.27905831E-12 *(F259^2) +4.7426215836E-10*F259 +2.66785321269E-09</f>
        <v>2.6678532126900001E-9</v>
      </c>
      <c r="H259" s="9">
        <v>25.7</v>
      </c>
      <c r="I259" s="10">
        <f t="shared" ref="I259:I322" si="17">EXP(-IF(H259&gt;0,5331,5419)/(H259+273.15))</f>
        <v>1.7901515579753681E-8</v>
      </c>
      <c r="N259" s="8">
        <f t="shared" ref="N259:N322" si="18">IF(O259&gt;0,1.8424,2.498)*10^11*(5.2538151E-13* (O259^3) - 9.27905831E-12 *(O259^2) +4.7426215836E-10*O259 +2.66785321269E-09)</f>
        <v>3251.0627007503003</v>
      </c>
      <c r="O259" s="9">
        <v>25.7</v>
      </c>
      <c r="P259" s="10">
        <f t="shared" ref="P259:P322" si="19">IF(O259&gt;0,1.8424,2.498)*10^11*EXP(-IF(O259&gt;0,5331,5419)/(O259+273.15))</f>
        <v>3298.1752304138181</v>
      </c>
    </row>
    <row r="260" spans="7:16" x14ac:dyDescent="0.3">
      <c r="G260" s="7">
        <f t="shared" si="16"/>
        <v>2.6678532126900001E-9</v>
      </c>
      <c r="H260" s="9">
        <v>25.8</v>
      </c>
      <c r="I260" s="10">
        <f t="shared" si="17"/>
        <v>1.8008653455136423E-8</v>
      </c>
      <c r="N260" s="8">
        <f t="shared" si="18"/>
        <v>3270.2508232769337</v>
      </c>
      <c r="O260" s="9">
        <v>25.8</v>
      </c>
      <c r="P260" s="10">
        <f t="shared" si="19"/>
        <v>3317.9143125743344</v>
      </c>
    </row>
    <row r="261" spans="7:16" x14ac:dyDescent="0.3">
      <c r="G261" s="7">
        <f t="shared" si="16"/>
        <v>2.6678532126900001E-9</v>
      </c>
      <c r="H261" s="9">
        <v>25.9</v>
      </c>
      <c r="I261" s="10">
        <f t="shared" si="17"/>
        <v>1.8116360238472316E-8</v>
      </c>
      <c r="N261" s="8">
        <f t="shared" si="18"/>
        <v>3289.5545949855009</v>
      </c>
      <c r="O261" s="9">
        <v>25.9</v>
      </c>
      <c r="P261" s="10">
        <f t="shared" si="19"/>
        <v>3337.7582103361397</v>
      </c>
    </row>
    <row r="262" spans="7:16" x14ac:dyDescent="0.3">
      <c r="G262" s="7">
        <f t="shared" si="16"/>
        <v>2.6678532126900001E-9</v>
      </c>
      <c r="H262" s="9">
        <v>25.999999999999901</v>
      </c>
      <c r="I262" s="10">
        <f t="shared" si="17"/>
        <v>1.8224638543032581E-8</v>
      </c>
      <c r="N262" s="8">
        <f t="shared" si="18"/>
        <v>3308.9745966537203</v>
      </c>
      <c r="O262" s="9">
        <v>25.999999999999901</v>
      </c>
      <c r="P262" s="10">
        <f t="shared" si="19"/>
        <v>3357.7074051683226</v>
      </c>
    </row>
    <row r="263" spans="7:16" x14ac:dyDescent="0.3">
      <c r="G263" s="7">
        <f t="shared" si="16"/>
        <v>2.6678532126900001E-9</v>
      </c>
      <c r="H263" s="9">
        <v>26.099999999999898</v>
      </c>
      <c r="I263" s="10">
        <f t="shared" si="17"/>
        <v>1.8333490992059646E-8</v>
      </c>
      <c r="N263" s="8">
        <f t="shared" si="18"/>
        <v>3328.5114090593652</v>
      </c>
      <c r="O263" s="9">
        <v>26.099999999999898</v>
      </c>
      <c r="P263" s="10">
        <f t="shared" si="19"/>
        <v>3377.7623803770689</v>
      </c>
    </row>
    <row r="264" spans="7:16" x14ac:dyDescent="0.3">
      <c r="G264" s="7">
        <f t="shared" si="16"/>
        <v>2.6678532126900001E-9</v>
      </c>
      <c r="H264" s="9">
        <v>26.1999999999999</v>
      </c>
      <c r="I264" s="10">
        <f t="shared" si="17"/>
        <v>1.8442920218795654E-8</v>
      </c>
      <c r="N264" s="8">
        <f t="shared" si="18"/>
        <v>3348.1656129801545</v>
      </c>
      <c r="O264" s="9">
        <v>26.1999999999999</v>
      </c>
      <c r="P264" s="10">
        <f t="shared" si="19"/>
        <v>3397.9236211109114</v>
      </c>
    </row>
    <row r="265" spans="7:16" x14ac:dyDescent="0.3">
      <c r="G265" s="7">
        <f t="shared" si="16"/>
        <v>2.6678532126900001E-9</v>
      </c>
      <c r="H265" s="9">
        <v>26.299999999999901</v>
      </c>
      <c r="I265" s="10">
        <f t="shared" si="17"/>
        <v>1.8552928866512628E-8</v>
      </c>
      <c r="N265" s="8">
        <f t="shared" si="18"/>
        <v>3367.9377891938234</v>
      </c>
      <c r="O265" s="9">
        <v>26.299999999999901</v>
      </c>
      <c r="P265" s="10">
        <f t="shared" si="19"/>
        <v>3418.1916143662866</v>
      </c>
    </row>
    <row r="266" spans="7:16" x14ac:dyDescent="0.3">
      <c r="G266" s="7">
        <f t="shared" si="16"/>
        <v>2.6678532126900001E-9</v>
      </c>
      <c r="H266" s="9">
        <v>26.399999999999899</v>
      </c>
      <c r="I266" s="10">
        <f t="shared" si="17"/>
        <v>1.8663519588541289E-8</v>
      </c>
      <c r="N266" s="8">
        <f t="shared" si="18"/>
        <v>3387.828518478108</v>
      </c>
      <c r="O266" s="9">
        <v>26.399999999999899</v>
      </c>
      <c r="P266" s="10">
        <f t="shared" si="19"/>
        <v>3438.5668489928471</v>
      </c>
    </row>
    <row r="267" spans="7:16" x14ac:dyDescent="0.3">
      <c r="G267" s="7">
        <f t="shared" si="16"/>
        <v>2.6678532126900001E-9</v>
      </c>
      <c r="H267" s="9">
        <v>26.499999999999901</v>
      </c>
      <c r="I267" s="10">
        <f t="shared" si="17"/>
        <v>1.8774695048300528E-8</v>
      </c>
      <c r="N267" s="8">
        <f t="shared" si="18"/>
        <v>3407.8383816107462</v>
      </c>
      <c r="O267" s="9">
        <v>26.499999999999901</v>
      </c>
      <c r="P267" s="10">
        <f t="shared" si="19"/>
        <v>3459.0498156988892</v>
      </c>
    </row>
    <row r="268" spans="7:16" x14ac:dyDescent="0.3">
      <c r="G268" s="7">
        <f t="shared" si="16"/>
        <v>2.6678532126900001E-9</v>
      </c>
      <c r="H268" s="9">
        <v>26.599999999999898</v>
      </c>
      <c r="I268" s="10">
        <f t="shared" si="17"/>
        <v>1.8886457919327535E-8</v>
      </c>
      <c r="N268" s="8">
        <f t="shared" si="18"/>
        <v>3427.9679593694723</v>
      </c>
      <c r="O268" s="9">
        <v>26.599999999999898</v>
      </c>
      <c r="P268" s="10">
        <f t="shared" si="19"/>
        <v>3479.641007056905</v>
      </c>
    </row>
    <row r="269" spans="7:16" x14ac:dyDescent="0.3">
      <c r="G269" s="7">
        <f t="shared" si="16"/>
        <v>2.6678532126900001E-9</v>
      </c>
      <c r="H269" s="9">
        <v>26.6999999999999</v>
      </c>
      <c r="I269" s="10">
        <f t="shared" si="17"/>
        <v>1.8998810885306319E-8</v>
      </c>
      <c r="N269" s="8">
        <f t="shared" si="18"/>
        <v>3448.2178325320247</v>
      </c>
      <c r="O269" s="9">
        <v>26.6999999999999</v>
      </c>
      <c r="P269" s="10">
        <f t="shared" si="19"/>
        <v>3500.3409175088364</v>
      </c>
    </row>
    <row r="270" spans="7:16" x14ac:dyDescent="0.3">
      <c r="G270" s="7">
        <f t="shared" si="16"/>
        <v>2.6678532126900001E-9</v>
      </c>
      <c r="H270" s="9">
        <v>26.799999999999901</v>
      </c>
      <c r="I270" s="10">
        <f t="shared" si="17"/>
        <v>1.9111756640098339E-8</v>
      </c>
      <c r="N270" s="8">
        <f t="shared" si="18"/>
        <v>3468.5885818761394</v>
      </c>
      <c r="O270" s="9">
        <v>26.799999999999901</v>
      </c>
      <c r="P270" s="10">
        <f t="shared" si="19"/>
        <v>3521.1500433717179</v>
      </c>
    </row>
    <row r="271" spans="7:16" x14ac:dyDescent="0.3">
      <c r="G271" s="7">
        <f t="shared" si="16"/>
        <v>2.6678532126900001E-9</v>
      </c>
      <c r="H271" s="9">
        <v>26.899999999999899</v>
      </c>
      <c r="I271" s="10">
        <f t="shared" si="17"/>
        <v>1.9225297887771325E-8</v>
      </c>
      <c r="N271" s="8">
        <f t="shared" si="18"/>
        <v>3489.0807881795513</v>
      </c>
      <c r="O271" s="9">
        <v>26.899999999999899</v>
      </c>
      <c r="P271" s="10">
        <f t="shared" si="19"/>
        <v>3542.0688828429888</v>
      </c>
    </row>
    <row r="272" spans="7:16" x14ac:dyDescent="0.3">
      <c r="G272" s="7">
        <f t="shared" si="16"/>
        <v>2.6678532126900001E-9</v>
      </c>
      <c r="H272" s="9">
        <v>26.999999999999901</v>
      </c>
      <c r="I272" s="10">
        <f t="shared" si="17"/>
        <v>1.9339437342629439E-8</v>
      </c>
      <c r="N272" s="8">
        <f t="shared" si="18"/>
        <v>3509.6950322199987</v>
      </c>
      <c r="O272" s="9">
        <v>26.999999999999901</v>
      </c>
      <c r="P272" s="10">
        <f t="shared" si="19"/>
        <v>3563.0979360060478</v>
      </c>
    </row>
    <row r="273" spans="7:16" x14ac:dyDescent="0.3">
      <c r="G273" s="7">
        <f t="shared" si="16"/>
        <v>2.6678532126900001E-9</v>
      </c>
      <c r="H273" s="9">
        <v>27.099999999999898</v>
      </c>
      <c r="I273" s="10">
        <f t="shared" si="17"/>
        <v>1.9454177729243133E-8</v>
      </c>
      <c r="N273" s="8">
        <f t="shared" si="18"/>
        <v>3530.4318947752172</v>
      </c>
      <c r="O273" s="9">
        <v>27.099999999999898</v>
      </c>
      <c r="P273" s="10">
        <f t="shared" si="19"/>
        <v>3584.2377048357548</v>
      </c>
    </row>
    <row r="274" spans="7:16" x14ac:dyDescent="0.3">
      <c r="G274" s="7">
        <f t="shared" si="16"/>
        <v>2.6678532126900001E-9</v>
      </c>
      <c r="H274" s="9">
        <v>27.1999999999999</v>
      </c>
      <c r="I274" s="10">
        <f t="shared" si="17"/>
        <v>1.9569521782478464E-8</v>
      </c>
      <c r="N274" s="8">
        <f t="shared" si="18"/>
        <v>3551.2919566229439</v>
      </c>
      <c r="O274" s="9">
        <v>27.1999999999999</v>
      </c>
      <c r="P274" s="10">
        <f t="shared" si="19"/>
        <v>3605.4886932038321</v>
      </c>
    </row>
    <row r="275" spans="7:16" x14ac:dyDescent="0.3">
      <c r="G275" s="7">
        <f t="shared" si="16"/>
        <v>2.6678532126900001E-9</v>
      </c>
      <c r="H275" s="9">
        <v>27.299999999999901</v>
      </c>
      <c r="I275" s="10">
        <f t="shared" si="17"/>
        <v>1.9685472247527693E-8</v>
      </c>
      <c r="N275" s="8">
        <f t="shared" si="18"/>
        <v>3572.2757985409148</v>
      </c>
      <c r="O275" s="9">
        <v>27.299999999999901</v>
      </c>
      <c r="P275" s="10">
        <f t="shared" si="19"/>
        <v>3626.851406884502</v>
      </c>
    </row>
    <row r="276" spans="7:16" x14ac:dyDescent="0.3">
      <c r="G276" s="7">
        <f t="shared" si="16"/>
        <v>2.6678532126900001E-9</v>
      </c>
      <c r="H276" s="9">
        <v>27.399999999999899</v>
      </c>
      <c r="I276" s="10">
        <f t="shared" si="17"/>
        <v>1.9802031879938501E-8</v>
      </c>
      <c r="N276" s="8">
        <f t="shared" si="18"/>
        <v>3593.3840013068643</v>
      </c>
      <c r="O276" s="9">
        <v>27.399999999999899</v>
      </c>
      <c r="P276" s="10">
        <f t="shared" si="19"/>
        <v>3648.3263535598694</v>
      </c>
    </row>
    <row r="277" spans="7:16" x14ac:dyDescent="0.3">
      <c r="G277" s="7">
        <f t="shared" si="16"/>
        <v>2.6678532126900001E-9</v>
      </c>
      <c r="H277" s="9">
        <v>27.499999999999901</v>
      </c>
      <c r="I277" s="10">
        <f t="shared" si="17"/>
        <v>1.991920344564426E-8</v>
      </c>
      <c r="N277" s="8">
        <f t="shared" si="18"/>
        <v>3614.6171456985326</v>
      </c>
      <c r="O277" s="9">
        <v>27.499999999999901</v>
      </c>
      <c r="P277" s="10">
        <f t="shared" si="19"/>
        <v>3669.9140428254982</v>
      </c>
    </row>
    <row r="278" spans="7:16" x14ac:dyDescent="0.3">
      <c r="G278" s="7">
        <f t="shared" si="16"/>
        <v>2.6678532126900001E-9</v>
      </c>
      <c r="H278" s="9">
        <v>27.599999999999898</v>
      </c>
      <c r="I278" s="10">
        <f t="shared" si="17"/>
        <v>2.0036989720994275E-8</v>
      </c>
      <c r="N278" s="8">
        <f t="shared" si="18"/>
        <v>3635.9758124936529</v>
      </c>
      <c r="O278" s="9">
        <v>27.599999999999898</v>
      </c>
      <c r="P278" s="10">
        <f t="shared" si="19"/>
        <v>3691.6149861959852</v>
      </c>
    </row>
    <row r="279" spans="7:16" x14ac:dyDescent="0.3">
      <c r="G279" s="7">
        <f t="shared" si="16"/>
        <v>2.6678532126900001E-9</v>
      </c>
      <c r="H279" s="9">
        <v>27.6999999999999</v>
      </c>
      <c r="I279" s="10">
        <f t="shared" si="17"/>
        <v>2.0155393492783635E-8</v>
      </c>
      <c r="N279" s="8">
        <f t="shared" si="18"/>
        <v>3657.4605824699638</v>
      </c>
      <c r="O279" s="9">
        <v>27.6999999999999</v>
      </c>
      <c r="P279" s="10">
        <f t="shared" si="19"/>
        <v>3713.4296971104568</v>
      </c>
    </row>
    <row r="280" spans="7:16" x14ac:dyDescent="0.3">
      <c r="G280" s="7">
        <f t="shared" si="16"/>
        <v>2.6678532126900001E-9</v>
      </c>
      <c r="H280" s="9">
        <v>27.799999999999901</v>
      </c>
      <c r="I280" s="10">
        <f t="shared" si="17"/>
        <v>2.0274417558283446E-8</v>
      </c>
      <c r="N280" s="8">
        <f t="shared" si="18"/>
        <v>3679.0720364052008</v>
      </c>
      <c r="O280" s="9">
        <v>27.799999999999901</v>
      </c>
      <c r="P280" s="10">
        <f t="shared" si="19"/>
        <v>3735.358690938142</v>
      </c>
    </row>
    <row r="281" spans="7:16" x14ac:dyDescent="0.3">
      <c r="G281" s="7">
        <f t="shared" si="16"/>
        <v>2.6678532126900001E-9</v>
      </c>
      <c r="H281" s="9">
        <v>27.899999999999899</v>
      </c>
      <c r="I281" s="10">
        <f t="shared" si="17"/>
        <v>2.0394064725270807E-8</v>
      </c>
      <c r="N281" s="8">
        <f t="shared" si="18"/>
        <v>3700.8107550770997</v>
      </c>
      <c r="O281" s="9">
        <v>27.899999999999899</v>
      </c>
      <c r="P281" s="10">
        <f t="shared" si="19"/>
        <v>3757.4024849838934</v>
      </c>
    </row>
    <row r="282" spans="7:16" x14ac:dyDescent="0.3">
      <c r="G282" s="7">
        <f t="shared" si="16"/>
        <v>2.6678532126900001E-9</v>
      </c>
      <c r="H282" s="9">
        <v>27.999999999999901</v>
      </c>
      <c r="I282" s="10">
        <f t="shared" si="17"/>
        <v>2.0514337812059459E-8</v>
      </c>
      <c r="N282" s="8">
        <f t="shared" si="18"/>
        <v>3722.6773192633977</v>
      </c>
      <c r="O282" s="9">
        <v>27.999999999999901</v>
      </c>
      <c r="P282" s="10">
        <f t="shared" si="19"/>
        <v>3779.5615984938349</v>
      </c>
    </row>
    <row r="283" spans="7:16" x14ac:dyDescent="0.3">
      <c r="G283" s="7">
        <f t="shared" si="16"/>
        <v>2.6678532126900001E-9</v>
      </c>
      <c r="H283" s="9">
        <v>28.099999999999898</v>
      </c>
      <c r="I283" s="10">
        <f t="shared" si="17"/>
        <v>2.063523964752992E-8</v>
      </c>
      <c r="N283" s="8">
        <f t="shared" si="18"/>
        <v>3744.6723097418308</v>
      </c>
      <c r="O283" s="9">
        <v>28.099999999999898</v>
      </c>
      <c r="P283" s="10">
        <f t="shared" si="19"/>
        <v>3801.8365526609123</v>
      </c>
    </row>
    <row r="284" spans="7:16" x14ac:dyDescent="0.3">
      <c r="G284" s="7">
        <f t="shared" si="16"/>
        <v>2.6678532126900001E-9</v>
      </c>
      <c r="H284" s="9">
        <v>28.1999999999999</v>
      </c>
      <c r="I284" s="10">
        <f t="shared" si="17"/>
        <v>2.0756773071159594E-8</v>
      </c>
      <c r="N284" s="8">
        <f t="shared" si="18"/>
        <v>3766.7963072901366</v>
      </c>
      <c r="O284" s="9">
        <v>28.1999999999999</v>
      </c>
      <c r="P284" s="10">
        <f t="shared" si="19"/>
        <v>3824.2278706304437</v>
      </c>
    </row>
    <row r="285" spans="7:16" x14ac:dyDescent="0.3">
      <c r="G285" s="7">
        <f t="shared" si="16"/>
        <v>2.6678532126900001E-9</v>
      </c>
      <c r="H285" s="9">
        <v>28.299999999999901</v>
      </c>
      <c r="I285" s="10">
        <f t="shared" si="17"/>
        <v>2.0878940933053757E-8</v>
      </c>
      <c r="N285" s="8">
        <f t="shared" si="18"/>
        <v>3789.04989268605</v>
      </c>
      <c r="O285" s="9">
        <v>28.299999999999901</v>
      </c>
      <c r="P285" s="10">
        <f t="shared" si="19"/>
        <v>3846.7360775058241</v>
      </c>
    </row>
    <row r="286" spans="7:16" x14ac:dyDescent="0.3">
      <c r="G286" s="7">
        <f t="shared" si="16"/>
        <v>2.6678532126900001E-9</v>
      </c>
      <c r="H286" s="9">
        <v>28.399999999999899</v>
      </c>
      <c r="I286" s="10">
        <f t="shared" si="17"/>
        <v>2.1001746093975324E-8</v>
      </c>
      <c r="N286" s="8">
        <f t="shared" si="18"/>
        <v>3811.4336467073081</v>
      </c>
      <c r="O286" s="9">
        <v>28.399999999999899</v>
      </c>
      <c r="P286" s="10">
        <f t="shared" si="19"/>
        <v>3869.3617003540139</v>
      </c>
    </row>
    <row r="287" spans="7:16" x14ac:dyDescent="0.3">
      <c r="G287" s="7">
        <f t="shared" si="16"/>
        <v>2.6678532126900001E-9</v>
      </c>
      <c r="H287" s="9">
        <v>28.499999999999901</v>
      </c>
      <c r="I287" s="10">
        <f t="shared" si="17"/>
        <v>2.1125191425375863E-8</v>
      </c>
      <c r="N287" s="8">
        <f t="shared" si="18"/>
        <v>3833.9481501316468</v>
      </c>
      <c r="O287" s="9">
        <v>28.499999999999901</v>
      </c>
      <c r="P287" s="10">
        <f t="shared" si="19"/>
        <v>3892.105268211249</v>
      </c>
    </row>
    <row r="288" spans="7:16" x14ac:dyDescent="0.3">
      <c r="G288" s="7">
        <f t="shared" si="16"/>
        <v>2.6678532126900001E-9</v>
      </c>
      <c r="H288" s="9">
        <v>28.599999999999898</v>
      </c>
      <c r="I288" s="10">
        <f t="shared" si="17"/>
        <v>2.1249279809426309E-8</v>
      </c>
      <c r="N288" s="8">
        <f t="shared" si="18"/>
        <v>3856.5939837368028</v>
      </c>
      <c r="O288" s="9">
        <v>28.599999999999898</v>
      </c>
      <c r="P288" s="10">
        <f t="shared" si="19"/>
        <v>3914.9673120887032</v>
      </c>
    </row>
    <row r="289" spans="7:16" x14ac:dyDescent="0.3">
      <c r="G289" s="7">
        <f t="shared" si="16"/>
        <v>2.6678532126900001E-9</v>
      </c>
      <c r="H289" s="9">
        <v>28.6999999999999</v>
      </c>
      <c r="I289" s="10">
        <f t="shared" si="17"/>
        <v>2.1374014139046958E-8</v>
      </c>
      <c r="N289" s="8">
        <f t="shared" si="18"/>
        <v>3879.3717283005126</v>
      </c>
      <c r="O289" s="9">
        <v>28.6999999999999</v>
      </c>
      <c r="P289" s="10">
        <f t="shared" si="19"/>
        <v>3937.9483649780113</v>
      </c>
    </row>
    <row r="290" spans="7:16" x14ac:dyDescent="0.3">
      <c r="G290" s="7">
        <f t="shared" si="16"/>
        <v>2.6678532126900001E-9</v>
      </c>
      <c r="H290" s="9">
        <v>28.799999999999901</v>
      </c>
      <c r="I290" s="10">
        <f t="shared" si="17"/>
        <v>2.1499397317938813E-8</v>
      </c>
      <c r="N290" s="8">
        <f t="shared" si="18"/>
        <v>3902.2819646005141</v>
      </c>
      <c r="O290" s="9">
        <v>28.799999999999901</v>
      </c>
      <c r="P290" s="10">
        <f t="shared" si="19"/>
        <v>3961.0489618570468</v>
      </c>
    </row>
    <row r="291" spans="7:16" x14ac:dyDescent="0.3">
      <c r="G291" s="7">
        <f t="shared" si="16"/>
        <v>2.6678532126900001E-9</v>
      </c>
      <c r="H291" s="9">
        <v>28.899999999999899</v>
      </c>
      <c r="I291" s="10">
        <f t="shared" si="17"/>
        <v>2.1625432260613991E-8</v>
      </c>
      <c r="N291" s="8">
        <f t="shared" si="18"/>
        <v>3925.3252734145403</v>
      </c>
      <c r="O291" s="9">
        <v>28.899999999999899</v>
      </c>
      <c r="P291" s="10">
        <f t="shared" si="19"/>
        <v>3984.2696396955216</v>
      </c>
    </row>
    <row r="292" spans="7:16" x14ac:dyDescent="0.3">
      <c r="G292" s="7">
        <f t="shared" si="16"/>
        <v>2.6678532126900001E-9</v>
      </c>
      <c r="H292" s="9">
        <v>28.999999999999901</v>
      </c>
      <c r="I292" s="10">
        <f t="shared" si="17"/>
        <v>2.1752121892426344E-8</v>
      </c>
      <c r="N292" s="8">
        <f t="shared" si="18"/>
        <v>3948.5022355203305</v>
      </c>
      <c r="O292" s="9">
        <v>28.999999999999901</v>
      </c>
      <c r="P292" s="10">
        <f t="shared" si="19"/>
        <v>4007.6109374606294</v>
      </c>
    </row>
    <row r="293" spans="7:16" x14ac:dyDescent="0.3">
      <c r="G293" s="7">
        <f t="shared" si="16"/>
        <v>2.6678532126900001E-9</v>
      </c>
      <c r="H293" s="9">
        <v>29.099999999999898</v>
      </c>
      <c r="I293" s="10">
        <f t="shared" si="17"/>
        <v>2.1879469149603036E-8</v>
      </c>
      <c r="N293" s="8">
        <f t="shared" si="18"/>
        <v>3971.8134316956202</v>
      </c>
      <c r="O293" s="9">
        <v>29.099999999999898</v>
      </c>
      <c r="P293" s="10">
        <f t="shared" si="19"/>
        <v>4031.0733961228634</v>
      </c>
    </row>
    <row r="294" spans="7:16" x14ac:dyDescent="0.3">
      <c r="G294" s="7">
        <f t="shared" si="16"/>
        <v>2.6678532126900001E-9</v>
      </c>
      <c r="H294" s="9">
        <v>29.1999999999999</v>
      </c>
      <c r="I294" s="10">
        <f t="shared" si="17"/>
        <v>2.2007476979274523E-8</v>
      </c>
      <c r="N294" s="8">
        <f t="shared" si="18"/>
        <v>3995.2594427181461</v>
      </c>
      <c r="O294" s="9">
        <v>29.1999999999999</v>
      </c>
      <c r="P294" s="10">
        <f t="shared" si="19"/>
        <v>4054.6575586615381</v>
      </c>
    </row>
    <row r="295" spans="7:16" x14ac:dyDescent="0.3">
      <c r="G295" s="7">
        <f t="shared" si="16"/>
        <v>2.6678532126900001E-9</v>
      </c>
      <c r="H295" s="9">
        <v>29.299999999999901</v>
      </c>
      <c r="I295" s="10">
        <f t="shared" si="17"/>
        <v>2.2136148339506315E-8</v>
      </c>
      <c r="N295" s="8">
        <f t="shared" si="18"/>
        <v>4018.8408493656448</v>
      </c>
      <c r="O295" s="9">
        <v>29.299999999999901</v>
      </c>
      <c r="P295" s="10">
        <f t="shared" si="19"/>
        <v>4078.3639700706435</v>
      </c>
    </row>
    <row r="296" spans="7:16" x14ac:dyDescent="0.3">
      <c r="G296" s="7">
        <f t="shared" si="16"/>
        <v>2.6678532126900001E-9</v>
      </c>
      <c r="H296" s="9">
        <v>29.399999999999899</v>
      </c>
      <c r="I296" s="10">
        <f t="shared" si="17"/>
        <v>2.2265486199329273E-8</v>
      </c>
      <c r="N296" s="8">
        <f t="shared" si="18"/>
        <v>4042.5582324158504</v>
      </c>
      <c r="O296" s="9">
        <v>29.399999999999899</v>
      </c>
      <c r="P296" s="10">
        <f t="shared" si="19"/>
        <v>4102.1931773644255</v>
      </c>
    </row>
    <row r="297" spans="7:16" x14ac:dyDescent="0.3">
      <c r="G297" s="7">
        <f t="shared" si="16"/>
        <v>2.6678532126900001E-9</v>
      </c>
      <c r="H297" s="9">
        <v>29.499999999999901</v>
      </c>
      <c r="I297" s="10">
        <f t="shared" si="17"/>
        <v>2.2395493538771272E-8</v>
      </c>
      <c r="N297" s="8">
        <f t="shared" si="18"/>
        <v>4066.4121726465023</v>
      </c>
      <c r="O297" s="9">
        <v>29.499999999999901</v>
      </c>
      <c r="P297" s="10">
        <f t="shared" si="19"/>
        <v>4126.1457295832188</v>
      </c>
    </row>
    <row r="298" spans="7:16" x14ac:dyDescent="0.3">
      <c r="G298" s="7">
        <f t="shared" si="16"/>
        <v>2.6678532126900001E-9</v>
      </c>
      <c r="H298" s="9">
        <v>29.599999999999898</v>
      </c>
      <c r="I298" s="10">
        <f t="shared" si="17"/>
        <v>2.2526173348888234E-8</v>
      </c>
      <c r="N298" s="8">
        <f t="shared" si="18"/>
        <v>4090.4032508353348</v>
      </c>
      <c r="O298" s="9">
        <v>29.599999999999898</v>
      </c>
      <c r="P298" s="10">
        <f t="shared" si="19"/>
        <v>4150.2221777991681</v>
      </c>
    </row>
    <row r="299" spans="7:16" x14ac:dyDescent="0.3">
      <c r="G299" s="7">
        <f t="shared" si="16"/>
        <v>2.6678532126900001E-9</v>
      </c>
      <c r="H299" s="9">
        <v>29.6999999999999</v>
      </c>
      <c r="I299" s="10">
        <f t="shared" si="17"/>
        <v>2.2657528631794704E-8</v>
      </c>
      <c r="N299" s="8">
        <f t="shared" si="18"/>
        <v>4114.5320477600862</v>
      </c>
      <c r="O299" s="9">
        <v>29.6999999999999</v>
      </c>
      <c r="P299" s="10">
        <f t="shared" si="19"/>
        <v>4174.4230751218565</v>
      </c>
    </row>
    <row r="300" spans="7:16" x14ac:dyDescent="0.3">
      <c r="G300" s="7">
        <f t="shared" si="16"/>
        <v>2.6678532126900001E-9</v>
      </c>
      <c r="H300" s="9">
        <v>29.799999999999901</v>
      </c>
      <c r="I300" s="10">
        <f t="shared" si="17"/>
        <v>2.2789562400696103E-8</v>
      </c>
      <c r="N300" s="8">
        <f t="shared" si="18"/>
        <v>4138.7991441984932</v>
      </c>
      <c r="O300" s="9">
        <v>29.799999999999901</v>
      </c>
      <c r="P300" s="10">
        <f t="shared" si="19"/>
        <v>4198.7489767042498</v>
      </c>
    </row>
    <row r="301" spans="7:16" x14ac:dyDescent="0.3">
      <c r="G301" s="7">
        <f t="shared" si="16"/>
        <v>2.6678532126900001E-9</v>
      </c>
      <c r="H301" s="9">
        <v>29.899999999999899</v>
      </c>
      <c r="I301" s="10">
        <f t="shared" si="17"/>
        <v>2.2922277679919115E-8</v>
      </c>
      <c r="N301" s="8">
        <f t="shared" si="18"/>
        <v>4163.205120928289</v>
      </c>
      <c r="O301" s="9">
        <v>29.899999999999899</v>
      </c>
      <c r="P301" s="10">
        <f t="shared" si="19"/>
        <v>4223.2004397482979</v>
      </c>
    </row>
    <row r="302" spans="7:16" x14ac:dyDescent="0.3">
      <c r="G302" s="7">
        <f t="shared" si="16"/>
        <v>2.6678532126900001E-9</v>
      </c>
      <c r="H302" s="9">
        <v>29.999999999999901</v>
      </c>
      <c r="I302" s="10">
        <f t="shared" si="17"/>
        <v>2.3055677504943304E-8</v>
      </c>
      <c r="N302" s="8">
        <f t="shared" si="18"/>
        <v>4187.7505587272126</v>
      </c>
      <c r="O302" s="9">
        <v>29.999999999999901</v>
      </c>
      <c r="P302" s="10">
        <f t="shared" si="19"/>
        <v>4247.7780235107539</v>
      </c>
    </row>
    <row r="303" spans="7:16" x14ac:dyDescent="0.3">
      <c r="G303" s="7">
        <f t="shared" si="16"/>
        <v>2.6678532126900001E-9</v>
      </c>
      <c r="H303" s="9">
        <v>30.099999999999898</v>
      </c>
      <c r="I303" s="10">
        <f t="shared" si="17"/>
        <v>2.3189764922432904E-8</v>
      </c>
      <c r="N303" s="8">
        <f t="shared" si="18"/>
        <v>4212.4360383729991</v>
      </c>
      <c r="O303" s="9">
        <v>30.099999999999898</v>
      </c>
      <c r="P303" s="10">
        <f t="shared" si="19"/>
        <v>4272.4822893090386</v>
      </c>
    </row>
    <row r="304" spans="7:16" x14ac:dyDescent="0.3">
      <c r="G304" s="7">
        <f t="shared" si="16"/>
        <v>2.6678532126900001E-9</v>
      </c>
      <c r="H304" s="9">
        <v>30.1999999999999</v>
      </c>
      <c r="I304" s="10">
        <f t="shared" si="17"/>
        <v>2.3324542990267762E-8</v>
      </c>
      <c r="N304" s="8">
        <f t="shared" si="18"/>
        <v>4237.2621406433873</v>
      </c>
      <c r="O304" s="9">
        <v>30.1999999999999</v>
      </c>
      <c r="P304" s="10">
        <f t="shared" si="19"/>
        <v>4297.3138005269329</v>
      </c>
    </row>
    <row r="305" spans="7:16" x14ac:dyDescent="0.3">
      <c r="G305" s="7">
        <f t="shared" si="16"/>
        <v>2.6678532126900001E-9</v>
      </c>
      <c r="H305" s="9">
        <v>30.299999999999901</v>
      </c>
      <c r="I305" s="10">
        <f t="shared" si="17"/>
        <v>2.3460014777575039E-8</v>
      </c>
      <c r="N305" s="8">
        <f t="shared" si="18"/>
        <v>4262.2294463161115</v>
      </c>
      <c r="O305" s="9">
        <v>30.299999999999901</v>
      </c>
      <c r="P305" s="10">
        <f t="shared" si="19"/>
        <v>4322.2731226204251</v>
      </c>
    </row>
    <row r="306" spans="7:16" x14ac:dyDescent="0.3">
      <c r="G306" s="7">
        <f t="shared" si="16"/>
        <v>2.6678532126900001E-9</v>
      </c>
      <c r="H306" s="9">
        <v>30.399999999999899</v>
      </c>
      <c r="I306" s="10">
        <f t="shared" si="17"/>
        <v>2.3596183364760677E-8</v>
      </c>
      <c r="N306" s="8">
        <f t="shared" si="18"/>
        <v>4287.338536168907</v>
      </c>
      <c r="O306" s="9">
        <v>30.399999999999899</v>
      </c>
      <c r="P306" s="10">
        <f t="shared" si="19"/>
        <v>4347.3608231235075</v>
      </c>
    </row>
    <row r="307" spans="7:16" x14ac:dyDescent="0.3">
      <c r="G307" s="7">
        <f t="shared" si="16"/>
        <v>2.6678532126900001E-9</v>
      </c>
      <c r="H307" s="9">
        <v>30.499999999999901</v>
      </c>
      <c r="I307" s="10">
        <f t="shared" si="17"/>
        <v>2.373305184354124E-8</v>
      </c>
      <c r="N307" s="8">
        <f t="shared" si="18"/>
        <v>4312.5899909795135</v>
      </c>
      <c r="O307" s="9">
        <v>30.499999999999901</v>
      </c>
      <c r="P307" s="10">
        <f t="shared" si="19"/>
        <v>4372.5774716540382</v>
      </c>
    </row>
    <row r="308" spans="7:16" x14ac:dyDescent="0.3">
      <c r="G308" s="7">
        <f t="shared" si="16"/>
        <v>2.6678532126900001E-9</v>
      </c>
      <c r="H308" s="9">
        <v>30.599999999999898</v>
      </c>
      <c r="I308" s="10">
        <f t="shared" si="17"/>
        <v>2.387062331697546E-8</v>
      </c>
      <c r="N308" s="8">
        <f t="shared" si="18"/>
        <v>4337.9843915256652</v>
      </c>
      <c r="O308" s="9">
        <v>30.599999999999898</v>
      </c>
      <c r="P308" s="10">
        <f t="shared" si="19"/>
        <v>4397.9236399195588</v>
      </c>
    </row>
    <row r="309" spans="7:16" x14ac:dyDescent="0.3">
      <c r="G309" s="7">
        <f t="shared" si="16"/>
        <v>2.6678532126900001E-9</v>
      </c>
      <c r="H309" s="9">
        <v>30.6999999999999</v>
      </c>
      <c r="I309" s="10">
        <f t="shared" si="17"/>
        <v>2.4008900899495777E-8</v>
      </c>
      <c r="N309" s="8">
        <f t="shared" si="18"/>
        <v>4363.5223185850991</v>
      </c>
      <c r="O309" s="9">
        <v>30.6999999999999</v>
      </c>
      <c r="P309" s="10">
        <f t="shared" si="19"/>
        <v>4423.3999017231017</v>
      </c>
    </row>
    <row r="310" spans="7:16" x14ac:dyDescent="0.3">
      <c r="G310" s="7">
        <f t="shared" si="16"/>
        <v>2.6678532126900001E-9</v>
      </c>
      <c r="H310" s="9">
        <v>30.799999999999901</v>
      </c>
      <c r="I310" s="10">
        <f t="shared" si="17"/>
        <v>2.4147887716940336E-8</v>
      </c>
      <c r="N310" s="8">
        <f t="shared" si="18"/>
        <v>4389.2043529355515</v>
      </c>
      <c r="O310" s="9">
        <v>30.799999999999901</v>
      </c>
      <c r="P310" s="10">
        <f t="shared" si="19"/>
        <v>4449.0068329690876</v>
      </c>
    </row>
    <row r="311" spans="7:16" x14ac:dyDescent="0.3">
      <c r="G311" s="7">
        <f t="shared" si="16"/>
        <v>2.6678532126900001E-9</v>
      </c>
      <c r="H311" s="9">
        <v>30.899999999999899</v>
      </c>
      <c r="I311" s="10">
        <f t="shared" si="17"/>
        <v>2.4287586906584802E-8</v>
      </c>
      <c r="N311" s="8">
        <f t="shared" si="18"/>
        <v>4415.0310753547592</v>
      </c>
      <c r="O311" s="9">
        <v>30.899999999999899</v>
      </c>
      <c r="P311" s="10">
        <f t="shared" si="19"/>
        <v>4474.7450116691844</v>
      </c>
    </row>
    <row r="312" spans="7:16" x14ac:dyDescent="0.3">
      <c r="G312" s="7">
        <f t="shared" si="16"/>
        <v>2.6678532126900001E-9</v>
      </c>
      <c r="H312" s="9">
        <v>30.999999999999901</v>
      </c>
      <c r="I312" s="10">
        <f t="shared" si="17"/>
        <v>2.4428001617174128E-8</v>
      </c>
      <c r="N312" s="8">
        <f t="shared" si="18"/>
        <v>4441.0030666204575</v>
      </c>
      <c r="O312" s="9">
        <v>30.999999999999901</v>
      </c>
      <c r="P312" s="10">
        <f t="shared" si="19"/>
        <v>4500.615017948161</v>
      </c>
    </row>
    <row r="313" spans="7:16" x14ac:dyDescent="0.3">
      <c r="G313" s="7">
        <f t="shared" si="16"/>
        <v>2.6678532126900001E-9</v>
      </c>
      <c r="H313" s="9">
        <v>31.099999999999898</v>
      </c>
      <c r="I313" s="10">
        <f t="shared" si="17"/>
        <v>2.456913500895473E-8</v>
      </c>
      <c r="N313" s="8">
        <f t="shared" si="18"/>
        <v>4467.1209075103834</v>
      </c>
      <c r="O313" s="9">
        <v>31.099999999999898</v>
      </c>
      <c r="P313" s="10">
        <f t="shared" si="19"/>
        <v>4526.6174340498192</v>
      </c>
    </row>
    <row r="314" spans="7:16" x14ac:dyDescent="0.3">
      <c r="G314" s="7">
        <f t="shared" si="16"/>
        <v>2.6678532126900001E-9</v>
      </c>
      <c r="H314" s="9">
        <v>31.1999999999999</v>
      </c>
      <c r="I314" s="10">
        <f t="shared" si="17"/>
        <v>2.4710990253706034E-8</v>
      </c>
      <c r="N314" s="8">
        <f t="shared" si="18"/>
        <v>4493.3851788022757</v>
      </c>
      <c r="O314" s="9">
        <v>31.1999999999999</v>
      </c>
      <c r="P314" s="10">
        <f t="shared" si="19"/>
        <v>4552.7528443428</v>
      </c>
    </row>
    <row r="315" spans="7:16" x14ac:dyDescent="0.3">
      <c r="G315" s="7">
        <f t="shared" si="16"/>
        <v>2.6678532126900001E-9</v>
      </c>
      <c r="H315" s="9">
        <v>31.299999999999901</v>
      </c>
      <c r="I315" s="10">
        <f t="shared" si="17"/>
        <v>2.485357053477318E-8</v>
      </c>
      <c r="N315" s="8">
        <f t="shared" si="18"/>
        <v>4519.796461273866</v>
      </c>
      <c r="O315" s="9">
        <v>31.299999999999901</v>
      </c>
      <c r="P315" s="10">
        <f t="shared" si="19"/>
        <v>4579.0218353266109</v>
      </c>
    </row>
    <row r="316" spans="7:16" x14ac:dyDescent="0.3">
      <c r="G316" s="7">
        <f t="shared" si="16"/>
        <v>2.6678532126900001E-9</v>
      </c>
      <c r="H316" s="9">
        <v>31.399999999999899</v>
      </c>
      <c r="I316" s="10">
        <f t="shared" si="17"/>
        <v>2.499687904709842E-8</v>
      </c>
      <c r="N316" s="8">
        <f t="shared" si="18"/>
        <v>4546.3553357028941</v>
      </c>
      <c r="O316" s="9">
        <v>31.399999999999899</v>
      </c>
      <c r="P316" s="10">
        <f t="shared" si="19"/>
        <v>4605.4249956374133</v>
      </c>
    </row>
    <row r="317" spans="7:16" x14ac:dyDescent="0.3">
      <c r="G317" s="7">
        <f t="shared" si="16"/>
        <v>2.6678532126900001E-9</v>
      </c>
      <c r="H317" s="9">
        <v>31.499999999999901</v>
      </c>
      <c r="I317" s="10">
        <f t="shared" si="17"/>
        <v>2.5140918997253668E-8</v>
      </c>
      <c r="N317" s="8">
        <f t="shared" si="18"/>
        <v>4573.0623828670959</v>
      </c>
      <c r="O317" s="9">
        <v>31.499999999999901</v>
      </c>
      <c r="P317" s="10">
        <f t="shared" si="19"/>
        <v>4631.9629160540162</v>
      </c>
    </row>
    <row r="318" spans="7:16" x14ac:dyDescent="0.3">
      <c r="G318" s="7">
        <f t="shared" si="16"/>
        <v>2.6678532126900001E-9</v>
      </c>
      <c r="H318" s="9">
        <v>31.599999999999898</v>
      </c>
      <c r="I318" s="10">
        <f t="shared" si="17"/>
        <v>2.5285693603472803E-8</v>
      </c>
      <c r="N318" s="8">
        <f t="shared" si="18"/>
        <v>4599.9181835442068</v>
      </c>
      <c r="O318" s="9">
        <v>31.599999999999898</v>
      </c>
      <c r="P318" s="10">
        <f t="shared" si="19"/>
        <v>4658.636189503829</v>
      </c>
    </row>
    <row r="319" spans="7:16" x14ac:dyDescent="0.3">
      <c r="G319" s="7">
        <f t="shared" si="16"/>
        <v>2.6678532126900001E-9</v>
      </c>
      <c r="H319" s="9">
        <v>31.6999999999999</v>
      </c>
      <c r="I319" s="10">
        <f t="shared" si="17"/>
        <v>2.5431206095683718E-8</v>
      </c>
      <c r="N319" s="8">
        <f t="shared" si="18"/>
        <v>4626.9233185119647</v>
      </c>
      <c r="O319" s="9">
        <v>31.6999999999999</v>
      </c>
      <c r="P319" s="10">
        <f t="shared" si="19"/>
        <v>4685.4454110687684</v>
      </c>
    </row>
    <row r="320" spans="7:16" x14ac:dyDescent="0.3">
      <c r="G320" s="7">
        <f t="shared" si="16"/>
        <v>2.6678532126900001E-9</v>
      </c>
      <c r="H320" s="9">
        <v>31.799999999999901</v>
      </c>
      <c r="I320" s="10">
        <f t="shared" si="17"/>
        <v>2.5577459715540709E-8</v>
      </c>
      <c r="N320" s="8">
        <f t="shared" si="18"/>
        <v>4654.0783685481056</v>
      </c>
      <c r="O320" s="9">
        <v>31.799999999999901</v>
      </c>
      <c r="P320" s="10">
        <f t="shared" si="19"/>
        <v>4712.3911779912205</v>
      </c>
    </row>
    <row r="321" spans="7:16" x14ac:dyDescent="0.3">
      <c r="G321" s="7">
        <f t="shared" si="16"/>
        <v>2.6678532126900001E-9</v>
      </c>
      <c r="H321" s="9">
        <v>31.899999999999899</v>
      </c>
      <c r="I321" s="10">
        <f t="shared" si="17"/>
        <v>2.5724457716456746E-8</v>
      </c>
      <c r="N321" s="8">
        <f t="shared" si="18"/>
        <v>4681.3839144303647</v>
      </c>
      <c r="O321" s="9">
        <v>31.899999999999899</v>
      </c>
      <c r="P321" s="10">
        <f t="shared" si="19"/>
        <v>4739.4740896799913</v>
      </c>
    </row>
    <row r="322" spans="7:16" x14ac:dyDescent="0.3">
      <c r="G322" s="7">
        <f t="shared" si="16"/>
        <v>2.6678532126900001E-9</v>
      </c>
      <c r="H322" s="9">
        <v>31.999999999999901</v>
      </c>
      <c r="I322" s="10">
        <f t="shared" si="17"/>
        <v>2.5872203363636131E-8</v>
      </c>
      <c r="N322" s="8">
        <f t="shared" si="18"/>
        <v>4708.84053693648</v>
      </c>
      <c r="O322" s="9">
        <v>31.999999999999901</v>
      </c>
      <c r="P322" s="10">
        <f t="shared" si="19"/>
        <v>4766.6947477163212</v>
      </c>
    </row>
    <row r="323" spans="7:16" x14ac:dyDescent="0.3">
      <c r="G323" s="7">
        <f t="shared" ref="G323:G386" si="20">5.2538151E-13* (F323^3) - 9.27905831E-12 *(F323^2) +4.7426215836E-10*F323 +2.66785321269E-09</f>
        <v>2.6678532126900001E-9</v>
      </c>
      <c r="H323" s="9">
        <v>32.099999999999902</v>
      </c>
      <c r="I323" s="10">
        <f t="shared" ref="I323:I386" si="21">EXP(-IF(H323&gt;0,5331,5419)/(H323+273.15))</f>
        <v>2.6020699934106805E-8</v>
      </c>
      <c r="N323" s="8">
        <f t="shared" ref="N323:N386" si="22">IF(O323&gt;0,1.8424,2.498)*10^11*(5.2538151E-13* (O323^3) - 9.27905831E-12 *(O323^2) +4.7426215836E-10*O323 +2.66785321269E-09)</f>
        <v>4736.4488168441876</v>
      </c>
      <c r="O323" s="9">
        <v>32.099999999999902</v>
      </c>
      <c r="P323" s="10">
        <f t="shared" ref="P323:P386" si="23">IF(O323&gt;0,1.8424,2.498)*10^11*EXP(-IF(O323&gt;0,5331,5419)/(O323+273.15))</f>
        <v>4794.053755859838</v>
      </c>
    </row>
    <row r="324" spans="7:16" x14ac:dyDescent="0.3">
      <c r="G324" s="7">
        <f t="shared" si="20"/>
        <v>2.6678532126900001E-9</v>
      </c>
      <c r="H324" s="9">
        <v>32.199999999999903</v>
      </c>
      <c r="I324" s="10">
        <f t="shared" si="21"/>
        <v>2.6169950716752837E-8</v>
      </c>
      <c r="N324" s="8">
        <f t="shared" si="22"/>
        <v>4764.2093349312236</v>
      </c>
      <c r="O324" s="9">
        <v>32.199999999999903</v>
      </c>
      <c r="P324" s="10">
        <f t="shared" si="23"/>
        <v>4821.5517200545428</v>
      </c>
    </row>
    <row r="325" spans="7:16" x14ac:dyDescent="0.3">
      <c r="G325" s="7">
        <f t="shared" si="20"/>
        <v>2.6678532126900001E-9</v>
      </c>
      <c r="H325" s="9">
        <v>32.299999999999898</v>
      </c>
      <c r="I325" s="10">
        <f t="shared" si="21"/>
        <v>2.6319959012347289E-8</v>
      </c>
      <c r="N325" s="8">
        <f t="shared" si="22"/>
        <v>4792.1226719753213</v>
      </c>
      <c r="O325" s="9">
        <v>32.299999999999898</v>
      </c>
      <c r="P325" s="10">
        <f t="shared" si="23"/>
        <v>4849.1892484348646</v>
      </c>
    </row>
    <row r="326" spans="7:16" x14ac:dyDescent="0.3">
      <c r="G326" s="7">
        <f t="shared" si="20"/>
        <v>2.6678532126900001E-9</v>
      </c>
      <c r="H326" s="9">
        <v>32.399999999999899</v>
      </c>
      <c r="I326" s="10">
        <f t="shared" si="21"/>
        <v>2.6470728133584549E-8</v>
      </c>
      <c r="N326" s="8">
        <f t="shared" si="22"/>
        <v>4820.1894087542232</v>
      </c>
      <c r="O326" s="9">
        <v>32.399999999999899</v>
      </c>
      <c r="P326" s="10">
        <f t="shared" si="23"/>
        <v>4876.9669513316176</v>
      </c>
    </row>
    <row r="327" spans="7:16" x14ac:dyDescent="0.3">
      <c r="G327" s="7">
        <f t="shared" si="20"/>
        <v>2.6678532126900001E-9</v>
      </c>
      <c r="H327" s="9">
        <v>32.499999999999901</v>
      </c>
      <c r="I327" s="10">
        <f t="shared" si="21"/>
        <v>2.662226140511312E-8</v>
      </c>
      <c r="N327" s="8">
        <f t="shared" si="22"/>
        <v>4848.4101260456619</v>
      </c>
      <c r="O327" s="9">
        <v>32.499999999999901</v>
      </c>
      <c r="P327" s="10">
        <f t="shared" si="23"/>
        <v>4904.8854412780411</v>
      </c>
    </row>
    <row r="328" spans="7:16" x14ac:dyDescent="0.3">
      <c r="G328" s="7">
        <f t="shared" si="20"/>
        <v>2.6678532126900001E-9</v>
      </c>
      <c r="H328" s="9">
        <v>32.599999999999902</v>
      </c>
      <c r="I328" s="10">
        <f t="shared" si="21"/>
        <v>2.6774562163568715E-8</v>
      </c>
      <c r="N328" s="8">
        <f t="shared" si="22"/>
        <v>4876.785404627376</v>
      </c>
      <c r="O328" s="9">
        <v>32.599999999999902</v>
      </c>
      <c r="P328" s="10">
        <f t="shared" si="23"/>
        <v>4932.9453330159004</v>
      </c>
    </row>
    <row r="329" spans="7:16" x14ac:dyDescent="0.3">
      <c r="G329" s="7">
        <f t="shared" si="20"/>
        <v>2.6678532126900001E-9</v>
      </c>
      <c r="H329" s="9">
        <v>32.699999999999903</v>
      </c>
      <c r="I329" s="10">
        <f t="shared" si="21"/>
        <v>2.6927633757606388E-8</v>
      </c>
      <c r="N329" s="8">
        <f t="shared" si="22"/>
        <v>4905.3158252770991</v>
      </c>
      <c r="O329" s="9">
        <v>32.699999999999903</v>
      </c>
      <c r="P329" s="10">
        <f t="shared" si="23"/>
        <v>4961.1472435014011</v>
      </c>
    </row>
    <row r="330" spans="7:16" x14ac:dyDescent="0.3">
      <c r="G330" s="7">
        <f t="shared" si="20"/>
        <v>2.6678532126900001E-9</v>
      </c>
      <c r="H330" s="9">
        <v>32.799999999999898</v>
      </c>
      <c r="I330" s="10">
        <f t="shared" si="21"/>
        <v>2.7081479547933858E-8</v>
      </c>
      <c r="N330" s="8">
        <f t="shared" si="22"/>
        <v>4934.001968772568</v>
      </c>
      <c r="O330" s="9">
        <v>32.799999999999898</v>
      </c>
      <c r="P330" s="10">
        <f t="shared" si="23"/>
        <v>4989.4917919113341</v>
      </c>
    </row>
    <row r="331" spans="7:16" x14ac:dyDescent="0.3">
      <c r="G331" s="7">
        <f t="shared" si="20"/>
        <v>2.6678532126900001E-9</v>
      </c>
      <c r="H331" s="9">
        <v>32.899999999999899</v>
      </c>
      <c r="I331" s="10">
        <f t="shared" si="21"/>
        <v>2.7236102907344674E-8</v>
      </c>
      <c r="N331" s="8">
        <f t="shared" si="22"/>
        <v>4962.8444158915217</v>
      </c>
      <c r="O331" s="9">
        <v>32.899999999999899</v>
      </c>
      <c r="P331" s="10">
        <f t="shared" si="23"/>
        <v>5017.979599649183</v>
      </c>
    </row>
    <row r="332" spans="7:16" x14ac:dyDescent="0.3">
      <c r="G332" s="7">
        <f t="shared" si="20"/>
        <v>2.6678532126900001E-9</v>
      </c>
      <c r="H332" s="9">
        <v>32.999999999999901</v>
      </c>
      <c r="I332" s="10">
        <f t="shared" si="21"/>
        <v>2.7391507220750332E-8</v>
      </c>
      <c r="N332" s="8">
        <f t="shared" si="22"/>
        <v>4991.8437474116945</v>
      </c>
      <c r="O332" s="9">
        <v>32.999999999999901</v>
      </c>
      <c r="P332" s="10">
        <f t="shared" si="23"/>
        <v>5046.6112903510411</v>
      </c>
    </row>
    <row r="333" spans="7:16" x14ac:dyDescent="0.3">
      <c r="G333" s="7">
        <f t="shared" si="20"/>
        <v>2.6678532126900001E-9</v>
      </c>
      <c r="H333" s="9">
        <v>33.099999999999902</v>
      </c>
      <c r="I333" s="10">
        <f t="shared" si="21"/>
        <v>2.754769588521422E-8</v>
      </c>
      <c r="N333" s="8">
        <f t="shared" si="22"/>
        <v>5021.0005441108242</v>
      </c>
      <c r="O333" s="9">
        <v>33.099999999999902</v>
      </c>
      <c r="P333" s="10">
        <f t="shared" si="23"/>
        <v>5075.3874898918675</v>
      </c>
    </row>
    <row r="334" spans="7:16" x14ac:dyDescent="0.3">
      <c r="G334" s="7">
        <f t="shared" si="20"/>
        <v>2.6678532126900001E-9</v>
      </c>
      <c r="H334" s="9">
        <v>33.199999999999903</v>
      </c>
      <c r="I334" s="10">
        <f t="shared" si="21"/>
        <v>2.7704672309984307E-8</v>
      </c>
      <c r="N334" s="8">
        <f t="shared" si="22"/>
        <v>5050.315386766646</v>
      </c>
      <c r="O334" s="9">
        <v>33.199999999999903</v>
      </c>
      <c r="P334" s="10">
        <f t="shared" si="23"/>
        <v>5104.3088263915088</v>
      </c>
    </row>
    <row r="335" spans="7:16" x14ac:dyDescent="0.3">
      <c r="G335" s="7">
        <f t="shared" si="20"/>
        <v>2.6678532126900001E-9</v>
      </c>
      <c r="H335" s="9">
        <v>33.299999999999898</v>
      </c>
      <c r="I335" s="10">
        <f t="shared" si="21"/>
        <v>2.786243991652576E-8</v>
      </c>
      <c r="N335" s="8">
        <f t="shared" si="22"/>
        <v>5079.7888561568943</v>
      </c>
      <c r="O335" s="9">
        <v>33.299999999999898</v>
      </c>
      <c r="P335" s="10">
        <f t="shared" si="23"/>
        <v>5133.3759302207063</v>
      </c>
    </row>
    <row r="336" spans="7:16" x14ac:dyDescent="0.3">
      <c r="G336" s="7">
        <f t="shared" si="20"/>
        <v>2.6678532126900001E-9</v>
      </c>
      <c r="H336" s="9">
        <v>33.399999999999899</v>
      </c>
      <c r="I336" s="10">
        <f t="shared" si="21"/>
        <v>2.8021002138555397E-8</v>
      </c>
      <c r="N336" s="8">
        <f t="shared" si="22"/>
        <v>5109.4215330593106</v>
      </c>
      <c r="O336" s="9">
        <v>33.399999999999899</v>
      </c>
      <c r="P336" s="10">
        <f t="shared" si="23"/>
        <v>5162.5894340074465</v>
      </c>
    </row>
    <row r="337" spans="7:16" x14ac:dyDescent="0.3">
      <c r="G337" s="7">
        <f t="shared" si="20"/>
        <v>2.6678532126900001E-9</v>
      </c>
      <c r="H337" s="9">
        <v>33.499999999999901</v>
      </c>
      <c r="I337" s="10">
        <f t="shared" si="21"/>
        <v>2.8180362422073521E-8</v>
      </c>
      <c r="N337" s="8">
        <f t="shared" si="22"/>
        <v>5139.2139982516292</v>
      </c>
      <c r="O337" s="9">
        <v>33.499999999999901</v>
      </c>
      <c r="P337" s="10">
        <f t="shared" si="23"/>
        <v>5191.9499726428257</v>
      </c>
    </row>
    <row r="338" spans="7:16" x14ac:dyDescent="0.3">
      <c r="G338" s="7">
        <f t="shared" si="20"/>
        <v>2.6678532126900001E-9</v>
      </c>
      <c r="H338" s="9">
        <v>33.599999999999902</v>
      </c>
      <c r="I338" s="10">
        <f t="shared" si="21"/>
        <v>2.8340524225398305E-8</v>
      </c>
      <c r="N338" s="8">
        <f t="shared" si="22"/>
        <v>5169.1668325115843</v>
      </c>
      <c r="O338" s="9">
        <v>33.599999999999902</v>
      </c>
      <c r="P338" s="10">
        <f t="shared" si="23"/>
        <v>5221.4581832873837</v>
      </c>
    </row>
    <row r="339" spans="7:16" x14ac:dyDescent="0.3">
      <c r="G339" s="7">
        <f t="shared" si="20"/>
        <v>2.6678532126900001E-9</v>
      </c>
      <c r="H339" s="9">
        <v>33.699999999999903</v>
      </c>
      <c r="I339" s="10">
        <f t="shared" si="21"/>
        <v>2.8501491019198514E-8</v>
      </c>
      <c r="N339" s="8">
        <f t="shared" si="22"/>
        <v>5199.2806166169148</v>
      </c>
      <c r="O339" s="9">
        <v>33.699999999999903</v>
      </c>
      <c r="P339" s="10">
        <f t="shared" si="23"/>
        <v>5251.1147053771338</v>
      </c>
    </row>
    <row r="340" spans="7:16" x14ac:dyDescent="0.3">
      <c r="G340" s="7">
        <f t="shared" si="20"/>
        <v>2.6678532126900001E-9</v>
      </c>
      <c r="H340" s="9">
        <v>33.799999999999898</v>
      </c>
      <c r="I340" s="10">
        <f t="shared" si="21"/>
        <v>2.8663266286526883E-8</v>
      </c>
      <c r="N340" s="8">
        <f t="shared" si="22"/>
        <v>5229.5559313453532</v>
      </c>
      <c r="O340" s="9">
        <v>33.799999999999898</v>
      </c>
      <c r="P340" s="10">
        <f t="shared" si="23"/>
        <v>5280.9201806297133</v>
      </c>
    </row>
    <row r="341" spans="7:16" x14ac:dyDescent="0.3">
      <c r="G341" s="7">
        <f t="shared" si="20"/>
        <v>2.6678532126900001E-9</v>
      </c>
      <c r="H341" s="9">
        <v>33.899999999999899</v>
      </c>
      <c r="I341" s="10">
        <f t="shared" si="21"/>
        <v>2.8825853522854396E-8</v>
      </c>
      <c r="N341" s="8">
        <f t="shared" si="22"/>
        <v>5259.9933574746428</v>
      </c>
      <c r="O341" s="9">
        <v>33.899999999999899</v>
      </c>
      <c r="P341" s="10">
        <f t="shared" si="23"/>
        <v>5310.8752530506936</v>
      </c>
    </row>
    <row r="342" spans="7:16" x14ac:dyDescent="0.3">
      <c r="G342" s="7">
        <f t="shared" si="20"/>
        <v>2.6678532126900001E-9</v>
      </c>
      <c r="H342" s="9">
        <v>33.999999999999901</v>
      </c>
      <c r="I342" s="10">
        <f t="shared" si="21"/>
        <v>2.8989256236102435E-8</v>
      </c>
      <c r="N342" s="8">
        <f t="shared" si="22"/>
        <v>5290.5934757825153</v>
      </c>
      <c r="O342" s="9">
        <v>33.999999999999901</v>
      </c>
      <c r="P342" s="10">
        <f t="shared" si="23"/>
        <v>5340.9805689395125</v>
      </c>
    </row>
    <row r="343" spans="7:16" x14ac:dyDescent="0.3">
      <c r="G343" s="7">
        <f t="shared" si="20"/>
        <v>2.6678532126900001E-9</v>
      </c>
      <c r="H343" s="9">
        <v>34.099999999999902</v>
      </c>
      <c r="I343" s="10">
        <f t="shared" si="21"/>
        <v>2.9153477946677774E-8</v>
      </c>
      <c r="N343" s="8">
        <f t="shared" si="22"/>
        <v>5321.3568670467084</v>
      </c>
      <c r="O343" s="9">
        <v>34.099999999999902</v>
      </c>
      <c r="P343" s="10">
        <f t="shared" si="23"/>
        <v>5371.236776895913</v>
      </c>
    </row>
    <row r="344" spans="7:16" x14ac:dyDescent="0.3">
      <c r="G344" s="7">
        <f t="shared" si="20"/>
        <v>2.6678532126900001E-9</v>
      </c>
      <c r="H344" s="9">
        <v>34.199999999999903</v>
      </c>
      <c r="I344" s="10">
        <f t="shared" si="21"/>
        <v>2.9318522187505155E-8</v>
      </c>
      <c r="N344" s="8">
        <f t="shared" si="22"/>
        <v>5352.2841120449575</v>
      </c>
      <c r="O344" s="9">
        <v>34.199999999999903</v>
      </c>
      <c r="P344" s="10">
        <f t="shared" si="23"/>
        <v>5401.6445278259498</v>
      </c>
    </row>
    <row r="345" spans="7:16" x14ac:dyDescent="0.3">
      <c r="G345" s="7">
        <f t="shared" si="20"/>
        <v>2.6678532126900001E-9</v>
      </c>
      <c r="H345" s="9">
        <v>34.299999999999898</v>
      </c>
      <c r="I345" s="10">
        <f t="shared" si="21"/>
        <v>2.9484392504061257E-8</v>
      </c>
      <c r="N345" s="8">
        <f t="shared" si="22"/>
        <v>5383.3757915549977</v>
      </c>
      <c r="O345" s="9">
        <v>34.299999999999898</v>
      </c>
      <c r="P345" s="10">
        <f t="shared" si="23"/>
        <v>5432.2044749482457</v>
      </c>
    </row>
    <row r="346" spans="7:16" x14ac:dyDescent="0.3">
      <c r="G346" s="7">
        <f t="shared" si="20"/>
        <v>2.6678532126900001E-9</v>
      </c>
      <c r="H346" s="9">
        <v>34.399999999999899</v>
      </c>
      <c r="I346" s="10">
        <f t="shared" si="21"/>
        <v>2.9651092454409024E-8</v>
      </c>
      <c r="N346" s="8">
        <f t="shared" si="22"/>
        <v>5414.6324863545697</v>
      </c>
      <c r="O346" s="9">
        <v>34.399999999999899</v>
      </c>
      <c r="P346" s="10">
        <f t="shared" si="23"/>
        <v>5462.917273800319</v>
      </c>
    </row>
    <row r="347" spans="7:16" x14ac:dyDescent="0.3">
      <c r="G347" s="7">
        <f t="shared" si="20"/>
        <v>2.6678532126900001E-9</v>
      </c>
      <c r="H347" s="9">
        <v>34.499999999999901</v>
      </c>
      <c r="I347" s="10">
        <f t="shared" si="21"/>
        <v>2.9818625609230201E-8</v>
      </c>
      <c r="N347" s="8">
        <f t="shared" si="22"/>
        <v>5446.0547772214068</v>
      </c>
      <c r="O347" s="9">
        <v>34.499999999999901</v>
      </c>
      <c r="P347" s="10">
        <f t="shared" si="23"/>
        <v>5493.7835822445722</v>
      </c>
    </row>
    <row r="348" spans="7:16" x14ac:dyDescent="0.3">
      <c r="G348" s="7">
        <f t="shared" si="20"/>
        <v>2.6678532126900001E-9</v>
      </c>
      <c r="H348" s="9">
        <v>34.599999999999902</v>
      </c>
      <c r="I348" s="10">
        <f t="shared" si="21"/>
        <v>2.9986995551860399E-8</v>
      </c>
      <c r="N348" s="8">
        <f t="shared" si="22"/>
        <v>5477.6432449332478</v>
      </c>
      <c r="O348" s="9">
        <v>34.599999999999902</v>
      </c>
      <c r="P348" s="10">
        <f t="shared" si="23"/>
        <v>5524.8040604747603</v>
      </c>
    </row>
    <row r="349" spans="7:16" x14ac:dyDescent="0.3">
      <c r="G349" s="7">
        <f t="shared" si="20"/>
        <v>2.6678532126900001E-9</v>
      </c>
      <c r="H349" s="9">
        <v>34.699999999999903</v>
      </c>
      <c r="I349" s="10">
        <f t="shared" si="21"/>
        <v>3.0156205878322547E-8</v>
      </c>
      <c r="N349" s="8">
        <f t="shared" si="22"/>
        <v>5509.3984702678263</v>
      </c>
      <c r="O349" s="9">
        <v>34.699999999999903</v>
      </c>
      <c r="P349" s="10">
        <f t="shared" si="23"/>
        <v>5555.9793710221466</v>
      </c>
    </row>
    <row r="350" spans="7:16" x14ac:dyDescent="0.3">
      <c r="G350" s="7">
        <f t="shared" si="20"/>
        <v>2.6678532126900001E-9</v>
      </c>
      <c r="H350" s="9">
        <v>34.799999999999898</v>
      </c>
      <c r="I350" s="10">
        <f t="shared" si="21"/>
        <v>3.0326260197360212E-8</v>
      </c>
      <c r="N350" s="8">
        <f t="shared" si="22"/>
        <v>5541.3210340028791</v>
      </c>
      <c r="O350" s="9">
        <v>34.799999999999898</v>
      </c>
      <c r="P350" s="10">
        <f t="shared" si="23"/>
        <v>5587.3101787616451</v>
      </c>
    </row>
    <row r="351" spans="7:16" x14ac:dyDescent="0.3">
      <c r="G351" s="7">
        <f t="shared" si="20"/>
        <v>2.6678532126900001E-9</v>
      </c>
      <c r="H351" s="9">
        <v>34.899999999999899</v>
      </c>
      <c r="I351" s="10">
        <f t="shared" si="21"/>
        <v>3.0497162130472724E-8</v>
      </c>
      <c r="N351" s="8">
        <f t="shared" si="22"/>
        <v>5573.4115169161441</v>
      </c>
      <c r="O351" s="9">
        <v>34.899999999999899</v>
      </c>
      <c r="P351" s="10">
        <f t="shared" si="23"/>
        <v>5618.7971509182944</v>
      </c>
    </row>
    <row r="352" spans="7:16" x14ac:dyDescent="0.3">
      <c r="G352" s="7">
        <f t="shared" si="20"/>
        <v>2.6678532126900001E-9</v>
      </c>
      <c r="H352" s="9">
        <v>34.999999999999901</v>
      </c>
      <c r="I352" s="10">
        <f t="shared" si="21"/>
        <v>3.0668915311948382E-8</v>
      </c>
      <c r="N352" s="8">
        <f t="shared" si="22"/>
        <v>5605.6704997853567</v>
      </c>
      <c r="O352" s="9">
        <v>34.999999999999901</v>
      </c>
      <c r="P352" s="10">
        <f t="shared" si="23"/>
        <v>5650.4409570733696</v>
      </c>
    </row>
    <row r="353" spans="7:16" x14ac:dyDescent="0.3">
      <c r="G353" s="7">
        <f t="shared" si="20"/>
        <v>2.6678532126900001E-9</v>
      </c>
      <c r="H353" s="9">
        <v>35.099999999999902</v>
      </c>
      <c r="I353" s="10">
        <f t="shared" si="21"/>
        <v>3.0841523388898974E-8</v>
      </c>
      <c r="N353" s="8">
        <f t="shared" si="22"/>
        <v>5638.0985633882565</v>
      </c>
      <c r="O353" s="9">
        <v>35.099999999999902</v>
      </c>
      <c r="P353" s="10">
        <f t="shared" si="23"/>
        <v>5682.242269170747</v>
      </c>
    </row>
    <row r="354" spans="7:16" x14ac:dyDescent="0.3">
      <c r="G354" s="7">
        <f t="shared" si="20"/>
        <v>2.6678532126900001E-9</v>
      </c>
      <c r="H354" s="9">
        <v>35.199999999999903</v>
      </c>
      <c r="I354" s="10">
        <f t="shared" si="21"/>
        <v>3.1014990021293813E-8</v>
      </c>
      <c r="N354" s="8">
        <f t="shared" si="22"/>
        <v>5670.6962885025732</v>
      </c>
      <c r="O354" s="9">
        <v>35.199999999999903</v>
      </c>
      <c r="P354" s="10">
        <f t="shared" si="23"/>
        <v>5714.2017615231725</v>
      </c>
    </row>
    <row r="355" spans="7:16" x14ac:dyDescent="0.3">
      <c r="G355" s="7">
        <f t="shared" si="20"/>
        <v>2.6678532126900001E-9</v>
      </c>
      <c r="H355" s="9">
        <v>35.299999999999898</v>
      </c>
      <c r="I355" s="10">
        <f t="shared" si="21"/>
        <v>3.1189318881993628E-8</v>
      </c>
      <c r="N355" s="8">
        <f t="shared" si="22"/>
        <v>5703.4642559060467</v>
      </c>
      <c r="O355" s="9">
        <v>35.299999999999898</v>
      </c>
      <c r="P355" s="10">
        <f t="shared" si="23"/>
        <v>5746.3201108185058</v>
      </c>
    </row>
    <row r="356" spans="7:16" x14ac:dyDescent="0.3">
      <c r="G356" s="7">
        <f t="shared" si="20"/>
        <v>2.6678532126900001E-9</v>
      </c>
      <c r="H356" s="9">
        <v>35.399999999999899</v>
      </c>
      <c r="I356" s="10">
        <f t="shared" si="21"/>
        <v>3.1364513656785552E-8</v>
      </c>
      <c r="N356" s="8">
        <f t="shared" si="22"/>
        <v>5736.4030463764147</v>
      </c>
      <c r="O356" s="9">
        <v>35.399999999999899</v>
      </c>
      <c r="P356" s="10">
        <f t="shared" si="23"/>
        <v>5778.5979961261701</v>
      </c>
    </row>
    <row r="357" spans="7:16" x14ac:dyDescent="0.3">
      <c r="G357" s="7">
        <f t="shared" si="20"/>
        <v>2.6678532126900001E-9</v>
      </c>
      <c r="H357" s="9">
        <v>35.499999999999901</v>
      </c>
      <c r="I357" s="10">
        <f t="shared" si="21"/>
        <v>3.1540578044416822E-8</v>
      </c>
      <c r="N357" s="8">
        <f t="shared" si="22"/>
        <v>5769.5132406914154</v>
      </c>
      <c r="O357" s="9">
        <v>35.499999999999901</v>
      </c>
      <c r="P357" s="10">
        <f t="shared" si="23"/>
        <v>5811.0360989033552</v>
      </c>
    </row>
    <row r="358" spans="7:16" x14ac:dyDescent="0.3">
      <c r="G358" s="7">
        <f t="shared" si="20"/>
        <v>2.6678532126900001E-9</v>
      </c>
      <c r="H358" s="9">
        <v>35.599999999999902</v>
      </c>
      <c r="I358" s="10">
        <f t="shared" si="21"/>
        <v>3.1717515756629433E-8</v>
      </c>
      <c r="N358" s="8">
        <f t="shared" si="22"/>
        <v>5802.795419628781</v>
      </c>
      <c r="O358" s="9">
        <v>35.599999999999902</v>
      </c>
      <c r="P358" s="10">
        <f t="shared" si="23"/>
        <v>5843.6351030014066</v>
      </c>
    </row>
    <row r="359" spans="7:16" x14ac:dyDescent="0.3">
      <c r="G359" s="7">
        <f t="shared" si="20"/>
        <v>2.6678532126900001E-9</v>
      </c>
      <c r="H359" s="9">
        <v>35.699999999999903</v>
      </c>
      <c r="I359" s="10">
        <f t="shared" si="21"/>
        <v>3.1895330518194483E-8</v>
      </c>
      <c r="N359" s="8">
        <f t="shared" si="22"/>
        <v>5836.2501639662496</v>
      </c>
      <c r="O359" s="9">
        <v>35.699999999999903</v>
      </c>
      <c r="P359" s="10">
        <f t="shared" si="23"/>
        <v>5876.3956946721519</v>
      </c>
    </row>
    <row r="360" spans="7:16" x14ac:dyDescent="0.3">
      <c r="G360" s="7">
        <f t="shared" si="20"/>
        <v>2.6678532126900001E-9</v>
      </c>
      <c r="H360" s="9">
        <v>35.799999999999898</v>
      </c>
      <c r="I360" s="10">
        <f t="shared" si="21"/>
        <v>3.2074026066946614E-8</v>
      </c>
      <c r="N360" s="8">
        <f t="shared" si="22"/>
        <v>5869.8780544815545</v>
      </c>
      <c r="O360" s="9">
        <v>35.799999999999898</v>
      </c>
      <c r="P360" s="10">
        <f t="shared" si="23"/>
        <v>5909.3185625742444</v>
      </c>
    </row>
    <row r="361" spans="7:16" x14ac:dyDescent="0.3">
      <c r="G361" s="7">
        <f t="shared" si="20"/>
        <v>2.6678532126900001E-9</v>
      </c>
      <c r="H361" s="9">
        <v>35.899999999999899</v>
      </c>
      <c r="I361" s="10">
        <f t="shared" si="21"/>
        <v>3.2253606153818681E-8</v>
      </c>
      <c r="N361" s="8">
        <f t="shared" si="22"/>
        <v>5903.6796719524391</v>
      </c>
      <c r="O361" s="9">
        <v>35.899999999999899</v>
      </c>
      <c r="P361" s="10">
        <f t="shared" si="23"/>
        <v>5942.4043977795536</v>
      </c>
    </row>
    <row r="362" spans="7:16" x14ac:dyDescent="0.3">
      <c r="G362" s="7">
        <f t="shared" si="20"/>
        <v>2.6678532126900001E-9</v>
      </c>
      <c r="H362" s="9">
        <v>35.999999999999901</v>
      </c>
      <c r="I362" s="10">
        <f t="shared" si="21"/>
        <v>3.2434074542876308E-8</v>
      </c>
      <c r="N362" s="8">
        <f t="shared" si="22"/>
        <v>5937.655597156634</v>
      </c>
      <c r="O362" s="9">
        <v>35.999999999999901</v>
      </c>
      <c r="P362" s="10">
        <f t="shared" si="23"/>
        <v>5975.6538937795312</v>
      </c>
    </row>
    <row r="363" spans="7:16" x14ac:dyDescent="0.3">
      <c r="G363" s="7">
        <f t="shared" si="20"/>
        <v>2.6678532126900001E-9</v>
      </c>
      <c r="H363" s="9">
        <v>36.099999999999902</v>
      </c>
      <c r="I363" s="10">
        <f t="shared" si="21"/>
        <v>3.2615435011352439E-8</v>
      </c>
      <c r="N363" s="8">
        <f t="shared" si="22"/>
        <v>5971.8064108718781</v>
      </c>
      <c r="O363" s="9">
        <v>36.099999999999902</v>
      </c>
      <c r="P363" s="10">
        <f t="shared" si="23"/>
        <v>6009.0677464915734</v>
      </c>
    </row>
    <row r="364" spans="7:16" x14ac:dyDescent="0.3">
      <c r="G364" s="7">
        <f t="shared" si="20"/>
        <v>2.6678532126900001E-9</v>
      </c>
      <c r="H364" s="9">
        <v>36.199999999999903</v>
      </c>
      <c r="I364" s="10">
        <f t="shared" si="21"/>
        <v>3.279769134968225E-8</v>
      </c>
      <c r="N364" s="8">
        <f t="shared" si="22"/>
        <v>6006.1326938759057</v>
      </c>
      <c r="O364" s="9">
        <v>36.199999999999903</v>
      </c>
      <c r="P364" s="10">
        <f t="shared" si="23"/>
        <v>6042.646654265458</v>
      </c>
    </row>
    <row r="365" spans="7:16" x14ac:dyDescent="0.3">
      <c r="G365" s="7">
        <f t="shared" si="20"/>
        <v>2.6678532126900001E-9</v>
      </c>
      <c r="H365" s="9">
        <v>36.299999999999898</v>
      </c>
      <c r="I365" s="10">
        <f t="shared" si="21"/>
        <v>3.2980847361537296E-8</v>
      </c>
      <c r="N365" s="8">
        <f t="shared" si="22"/>
        <v>6040.6350269464556</v>
      </c>
      <c r="O365" s="9">
        <v>36.299999999999898</v>
      </c>
      <c r="P365" s="10">
        <f t="shared" si="23"/>
        <v>6076.3913178896319</v>
      </c>
    </row>
    <row r="366" spans="7:16" x14ac:dyDescent="0.3">
      <c r="G366" s="7">
        <f t="shared" si="20"/>
        <v>2.6678532126900001E-9</v>
      </c>
      <c r="H366" s="9">
        <v>36.399999999999899</v>
      </c>
      <c r="I366" s="10">
        <f t="shared" si="21"/>
        <v>3.3164906863861264E-8</v>
      </c>
      <c r="N366" s="8">
        <f t="shared" si="22"/>
        <v>6075.3139908612629</v>
      </c>
      <c r="O366" s="9">
        <v>36.399999999999899</v>
      </c>
      <c r="P366" s="10">
        <f t="shared" si="23"/>
        <v>6110.3024405977994</v>
      </c>
    </row>
    <row r="367" spans="7:16" x14ac:dyDescent="0.3">
      <c r="G367" s="7">
        <f t="shared" si="20"/>
        <v>2.6678532126900001E-9</v>
      </c>
      <c r="H367" s="9">
        <v>36.499999999999901</v>
      </c>
      <c r="I367" s="10">
        <f t="shared" si="21"/>
        <v>3.3349873686904115E-8</v>
      </c>
      <c r="N367" s="8">
        <f t="shared" si="22"/>
        <v>6110.1701663980657</v>
      </c>
      <c r="O367" s="9">
        <v>36.499999999999901</v>
      </c>
      <c r="P367" s="10">
        <f t="shared" si="23"/>
        <v>6144.3807280752144</v>
      </c>
    </row>
    <row r="368" spans="7:16" x14ac:dyDescent="0.3">
      <c r="G368" s="7">
        <f t="shared" si="20"/>
        <v>2.6678532126900001E-9</v>
      </c>
      <c r="H368" s="9">
        <v>36.599999999999902</v>
      </c>
      <c r="I368" s="10">
        <f t="shared" si="21"/>
        <v>3.3535751674257344E-8</v>
      </c>
      <c r="N368" s="8">
        <f t="shared" si="22"/>
        <v>6145.2041343345973</v>
      </c>
      <c r="O368" s="9">
        <v>36.599999999999902</v>
      </c>
      <c r="P368" s="10">
        <f t="shared" si="23"/>
        <v>6178.6268884651727</v>
      </c>
    </row>
    <row r="369" spans="7:16" x14ac:dyDescent="0.3">
      <c r="G369" s="7">
        <f t="shared" si="20"/>
        <v>2.6678532126900001E-9</v>
      </c>
      <c r="H369" s="9">
        <v>36.699999999999903</v>
      </c>
      <c r="I369" s="10">
        <f t="shared" si="21"/>
        <v>3.3722544682888713E-8</v>
      </c>
      <c r="N369" s="8">
        <f t="shared" si="22"/>
        <v>6180.4164754485973</v>
      </c>
      <c r="O369" s="9">
        <v>36.699999999999903</v>
      </c>
      <c r="P369" s="10">
        <f t="shared" si="23"/>
        <v>6213.0416323754162</v>
      </c>
    </row>
    <row r="370" spans="7:16" x14ac:dyDescent="0.3">
      <c r="G370" s="7">
        <f t="shared" si="20"/>
        <v>2.6678532126900001E-9</v>
      </c>
      <c r="H370" s="9">
        <v>36.799999999999898</v>
      </c>
      <c r="I370" s="10">
        <f t="shared" si="21"/>
        <v>3.3910256583177135E-8</v>
      </c>
      <c r="N370" s="8">
        <f t="shared" si="22"/>
        <v>6215.8077705177984</v>
      </c>
      <c r="O370" s="9">
        <v>36.799999999999898</v>
      </c>
      <c r="P370" s="10">
        <f t="shared" si="23"/>
        <v>6247.6256728845556</v>
      </c>
    </row>
    <row r="371" spans="7:16" x14ac:dyDescent="0.3">
      <c r="G371" s="7">
        <f t="shared" si="20"/>
        <v>2.6678532126900001E-9</v>
      </c>
      <c r="H371" s="9">
        <v>36.899999999999899</v>
      </c>
      <c r="I371" s="10">
        <f t="shared" si="21"/>
        <v>3.4098891258948601E-8</v>
      </c>
      <c r="N371" s="8">
        <f t="shared" si="22"/>
        <v>6251.3786003199402</v>
      </c>
      <c r="O371" s="9">
        <v>36.899999999999899</v>
      </c>
      <c r="P371" s="10">
        <f t="shared" si="23"/>
        <v>6282.3797255486907</v>
      </c>
    </row>
    <row r="372" spans="7:16" x14ac:dyDescent="0.3">
      <c r="G372" s="7">
        <f t="shared" si="20"/>
        <v>2.6678532126900001E-9</v>
      </c>
      <c r="H372" s="9">
        <v>36.999999999999901</v>
      </c>
      <c r="I372" s="10">
        <f t="shared" si="21"/>
        <v>3.428845260751007E-8</v>
      </c>
      <c r="N372" s="8">
        <f t="shared" si="22"/>
        <v>6287.1295456327607</v>
      </c>
      <c r="O372" s="9">
        <v>36.999999999999901</v>
      </c>
      <c r="P372" s="10">
        <f t="shared" si="23"/>
        <v>6317.3045084076557</v>
      </c>
    </row>
    <row r="373" spans="7:16" x14ac:dyDescent="0.3">
      <c r="G373" s="7">
        <f t="shared" si="20"/>
        <v>2.6678532126900001E-9</v>
      </c>
      <c r="H373" s="9">
        <v>37.099999999999902</v>
      </c>
      <c r="I373" s="10">
        <f t="shared" si="21"/>
        <v>3.4478944539685893E-8</v>
      </c>
      <c r="N373" s="8">
        <f t="shared" si="22"/>
        <v>6323.0611872339923</v>
      </c>
      <c r="O373" s="9">
        <v>37.099999999999902</v>
      </c>
      <c r="P373" s="10">
        <f t="shared" si="23"/>
        <v>6352.4007419917289</v>
      </c>
    </row>
    <row r="374" spans="7:16" x14ac:dyDescent="0.3">
      <c r="G374" s="7">
        <f t="shared" si="20"/>
        <v>2.6678532126900001E-9</v>
      </c>
      <c r="H374" s="9">
        <v>37.199999999999903</v>
      </c>
      <c r="I374" s="10">
        <f t="shared" si="21"/>
        <v>3.467037097985192E-8</v>
      </c>
      <c r="N374" s="8">
        <f t="shared" si="22"/>
        <v>6359.174105901373</v>
      </c>
      <c r="O374" s="9">
        <v>37.199999999999903</v>
      </c>
      <c r="P374" s="10">
        <f t="shared" si="23"/>
        <v>6387.6691493279177</v>
      </c>
    </row>
    <row r="375" spans="7:16" x14ac:dyDescent="0.3">
      <c r="G375" s="7">
        <f t="shared" si="20"/>
        <v>2.6678532126900001E-9</v>
      </c>
      <c r="H375" s="9">
        <v>37.299999999999898</v>
      </c>
      <c r="I375" s="10">
        <f t="shared" si="21"/>
        <v>3.4862735865971291E-8</v>
      </c>
      <c r="N375" s="8">
        <f t="shared" si="22"/>
        <v>6395.468882412637</v>
      </c>
      <c r="O375" s="9">
        <v>37.299999999999898</v>
      </c>
      <c r="P375" s="10">
        <f t="shared" si="23"/>
        <v>6423.1104559465502</v>
      </c>
    </row>
    <row r="376" spans="7:16" x14ac:dyDescent="0.3">
      <c r="G376" s="7">
        <f t="shared" si="20"/>
        <v>2.6678532126900001E-9</v>
      </c>
      <c r="H376" s="9">
        <v>37.399999999999899</v>
      </c>
      <c r="I376" s="10">
        <f t="shared" si="21"/>
        <v>3.5056043149630385E-8</v>
      </c>
      <c r="N376" s="8">
        <f t="shared" si="22"/>
        <v>6431.946097545524</v>
      </c>
      <c r="O376" s="9">
        <v>37.399999999999899</v>
      </c>
      <c r="P376" s="10">
        <f t="shared" si="23"/>
        <v>6458.7253898879026</v>
      </c>
    </row>
    <row r="377" spans="7:16" x14ac:dyDescent="0.3">
      <c r="G377" s="7">
        <f t="shared" si="20"/>
        <v>2.6678532126900001E-9</v>
      </c>
      <c r="H377" s="9">
        <v>37.499999999999901</v>
      </c>
      <c r="I377" s="10">
        <f t="shared" si="21"/>
        <v>3.5250296796072867E-8</v>
      </c>
      <c r="N377" s="8">
        <f t="shared" si="22"/>
        <v>6468.6063320777712</v>
      </c>
      <c r="O377" s="9">
        <v>37.499999999999901</v>
      </c>
      <c r="P377" s="10">
        <f t="shared" si="23"/>
        <v>6494.5146817084651</v>
      </c>
    </row>
    <row r="378" spans="7:16" x14ac:dyDescent="0.3">
      <c r="G378" s="7">
        <f t="shared" si="20"/>
        <v>2.6678532126900001E-9</v>
      </c>
      <c r="H378" s="9">
        <v>37.599999999999902</v>
      </c>
      <c r="I378" s="10">
        <f t="shared" si="21"/>
        <v>3.5445500784236603E-8</v>
      </c>
      <c r="N378" s="8">
        <f t="shared" si="22"/>
        <v>6505.4501667871127</v>
      </c>
      <c r="O378" s="9">
        <v>37.599999999999902</v>
      </c>
      <c r="P378" s="10">
        <f t="shared" si="23"/>
        <v>6530.4790644877521</v>
      </c>
    </row>
    <row r="379" spans="7:16" x14ac:dyDescent="0.3">
      <c r="G379" s="7">
        <f t="shared" si="20"/>
        <v>2.6678532126900001E-9</v>
      </c>
      <c r="H379" s="9">
        <v>37.699999999999903</v>
      </c>
      <c r="I379" s="10">
        <f t="shared" si="21"/>
        <v>3.5641659106787935E-8</v>
      </c>
      <c r="N379" s="8">
        <f t="shared" si="22"/>
        <v>6542.4781824512838</v>
      </c>
      <c r="O379" s="9">
        <v>37.699999999999903</v>
      </c>
      <c r="P379" s="10">
        <f t="shared" si="23"/>
        <v>6566.619273834609</v>
      </c>
    </row>
    <row r="380" spans="7:16" x14ac:dyDescent="0.3">
      <c r="G380" s="7">
        <f t="shared" si="20"/>
        <v>2.6678532126900001E-9</v>
      </c>
      <c r="H380" s="9">
        <v>37.799999999999898</v>
      </c>
      <c r="I380" s="10">
        <f t="shared" si="21"/>
        <v>3.5838775770157724E-8</v>
      </c>
      <c r="N380" s="8">
        <f t="shared" si="22"/>
        <v>6579.6909598480224</v>
      </c>
      <c r="O380" s="9">
        <v>37.799999999999898</v>
      </c>
      <c r="P380" s="10">
        <f t="shared" si="23"/>
        <v>6602.9360478938588</v>
      </c>
    </row>
    <row r="381" spans="7:16" x14ac:dyDescent="0.3">
      <c r="G381" s="7">
        <f t="shared" si="20"/>
        <v>2.6678532126900001E-9</v>
      </c>
      <c r="H381" s="9">
        <v>37.899999999999899</v>
      </c>
      <c r="I381" s="10">
        <f t="shared" si="21"/>
        <v>3.6036854794577474E-8</v>
      </c>
      <c r="N381" s="8">
        <f t="shared" si="22"/>
        <v>6617.0890797550655</v>
      </c>
      <c r="O381" s="9">
        <v>37.899999999999899</v>
      </c>
      <c r="P381" s="10">
        <f t="shared" si="23"/>
        <v>6639.4301273529536</v>
      </c>
    </row>
    <row r="382" spans="7:16" x14ac:dyDescent="0.3">
      <c r="G382" s="7">
        <f t="shared" si="20"/>
        <v>2.6678532126900001E-9</v>
      </c>
      <c r="H382" s="9">
        <v>37.999999999999901</v>
      </c>
      <c r="I382" s="10">
        <f t="shared" si="21"/>
        <v>3.6235900214113977E-8</v>
      </c>
      <c r="N382" s="8">
        <f t="shared" si="22"/>
        <v>6654.6731229501502</v>
      </c>
      <c r="O382" s="9">
        <v>37.999999999999901</v>
      </c>
      <c r="P382" s="10">
        <f t="shared" si="23"/>
        <v>6676.1022554483588</v>
      </c>
    </row>
    <row r="383" spans="7:16" x14ac:dyDescent="0.3">
      <c r="G383" s="7">
        <f t="shared" si="20"/>
        <v>2.6678532126900001E-9</v>
      </c>
      <c r="H383" s="9">
        <v>38.099999999999902</v>
      </c>
      <c r="I383" s="10">
        <f t="shared" si="21"/>
        <v>3.6435916076706181E-8</v>
      </c>
      <c r="N383" s="8">
        <f t="shared" si="22"/>
        <v>6692.4436702110124</v>
      </c>
      <c r="O383" s="9">
        <v>38.099999999999902</v>
      </c>
      <c r="P383" s="10">
        <f t="shared" si="23"/>
        <v>6712.9531779723466</v>
      </c>
    </row>
    <row r="384" spans="7:16" x14ac:dyDescent="0.3">
      <c r="G384" s="7">
        <f t="shared" si="20"/>
        <v>2.6678532126900001E-9</v>
      </c>
      <c r="H384" s="9">
        <v>38.199999999999903</v>
      </c>
      <c r="I384" s="10">
        <f t="shared" si="21"/>
        <v>3.6636906444199677E-8</v>
      </c>
      <c r="N384" s="8">
        <f t="shared" si="22"/>
        <v>6730.4013023153857</v>
      </c>
      <c r="O384" s="9">
        <v>38.199999999999903</v>
      </c>
      <c r="P384" s="10">
        <f t="shared" si="23"/>
        <v>6749.9836432793481</v>
      </c>
    </row>
    <row r="385" spans="7:16" x14ac:dyDescent="0.3">
      <c r="G385" s="7">
        <f t="shared" si="20"/>
        <v>2.6678532126900001E-9</v>
      </c>
      <c r="H385" s="9">
        <v>38.299999999999898</v>
      </c>
      <c r="I385" s="10">
        <f t="shared" si="21"/>
        <v>3.6838875392383294E-8</v>
      </c>
      <c r="N385" s="8">
        <f t="shared" si="22"/>
        <v>6768.546600041007</v>
      </c>
      <c r="O385" s="9">
        <v>38.299999999999898</v>
      </c>
      <c r="P385" s="10">
        <f t="shared" si="23"/>
        <v>6787.1944022926982</v>
      </c>
    </row>
    <row r="386" spans="7:16" x14ac:dyDescent="0.3">
      <c r="G386" s="7">
        <f t="shared" si="20"/>
        <v>2.6678532126900001E-9</v>
      </c>
      <c r="H386" s="9">
        <v>38.399999999999899</v>
      </c>
      <c r="I386" s="10">
        <f t="shared" si="21"/>
        <v>3.70418270110255E-8</v>
      </c>
      <c r="N386" s="8">
        <f t="shared" si="22"/>
        <v>6806.880144165616</v>
      </c>
      <c r="O386" s="9">
        <v>38.399999999999899</v>
      </c>
      <c r="P386" s="10">
        <f t="shared" si="23"/>
        <v>6824.5862085113376</v>
      </c>
    </row>
    <row r="387" spans="7:16" x14ac:dyDescent="0.3">
      <c r="G387" s="7">
        <f t="shared" ref="G387:G450" si="24">5.2538151E-13* (F387^3) - 9.27905831E-12 *(F387^2) +4.7426215836E-10*F387 +2.66785321269E-09</f>
        <v>2.6678532126900001E-9</v>
      </c>
      <c r="H387" s="9">
        <v>38.499999999999901</v>
      </c>
      <c r="I387" s="10">
        <f t="shared" ref="I387:I450" si="25">EXP(-IF(H387&gt;0,5331,5419)/(H387+273.15))</f>
        <v>3.7245765403908908E-8</v>
      </c>
      <c r="N387" s="8">
        <f t="shared" ref="N387:N450" si="26">IF(O387&gt;0,1.8424,2.498)*10^11*(5.2538151E-13* (O387^3) - 9.27905831E-12 *(O387^2) +4.7426215836E-10*O387 +2.66785321269E-09)</f>
        <v>6845.402515466948</v>
      </c>
      <c r="O387" s="9">
        <v>38.499999999999901</v>
      </c>
      <c r="P387" s="10">
        <f t="shared" ref="P387:P450" si="27">IF(O387&gt;0,1.8424,2.498)*10^11*EXP(-IF(O387&gt;0,5331,5419)/(O387+273.15))</f>
        <v>6862.1598180161773</v>
      </c>
    </row>
    <row r="388" spans="7:16" x14ac:dyDescent="0.3">
      <c r="G388" s="7">
        <f t="shared" si="24"/>
        <v>2.6678532126900001E-9</v>
      </c>
      <c r="H388" s="9">
        <v>38.599999999999902</v>
      </c>
      <c r="I388" s="10">
        <f t="shared" si="25"/>
        <v>3.7450694688867554E-8</v>
      </c>
      <c r="N388" s="8">
        <f t="shared" si="26"/>
        <v>6884.114294722739</v>
      </c>
      <c r="O388" s="9">
        <v>38.599999999999902</v>
      </c>
      <c r="P388" s="10">
        <f t="shared" si="27"/>
        <v>6899.9159894769582</v>
      </c>
    </row>
    <row r="389" spans="7:16" x14ac:dyDescent="0.3">
      <c r="G389" s="7">
        <f t="shared" si="24"/>
        <v>2.6678532126900001E-9</v>
      </c>
      <c r="H389" s="9">
        <v>38.699999999999903</v>
      </c>
      <c r="I389" s="10">
        <f t="shared" si="25"/>
        <v>3.7656618997822317E-8</v>
      </c>
      <c r="N389" s="8">
        <f t="shared" si="26"/>
        <v>6923.016062710728</v>
      </c>
      <c r="O389" s="9">
        <v>38.699999999999903</v>
      </c>
      <c r="P389" s="10">
        <f t="shared" si="27"/>
        <v>6937.8554841587838</v>
      </c>
    </row>
    <row r="390" spans="7:16" x14ac:dyDescent="0.3">
      <c r="G390" s="7">
        <f t="shared" si="24"/>
        <v>2.6678532126900001E-9</v>
      </c>
      <c r="H390" s="9">
        <v>38.799999999999898</v>
      </c>
      <c r="I390" s="10">
        <f t="shared" si="25"/>
        <v>3.7863542476816816E-8</v>
      </c>
      <c r="N390" s="8">
        <f t="shared" si="26"/>
        <v>6962.1084002086418</v>
      </c>
      <c r="O390" s="9">
        <v>38.799999999999898</v>
      </c>
      <c r="P390" s="10">
        <f t="shared" si="27"/>
        <v>6975.9790659287301</v>
      </c>
    </row>
    <row r="391" spans="7:16" x14ac:dyDescent="0.3">
      <c r="G391" s="7">
        <f t="shared" si="24"/>
        <v>2.6678532126900001E-9</v>
      </c>
      <c r="H391" s="9">
        <v>38.899999999999899</v>
      </c>
      <c r="I391" s="10">
        <f t="shared" si="25"/>
        <v>3.80714692860543E-8</v>
      </c>
      <c r="N391" s="8">
        <f t="shared" si="26"/>
        <v>7001.3918879942275</v>
      </c>
      <c r="O391" s="9">
        <v>38.899999999999899</v>
      </c>
      <c r="P391" s="10">
        <f t="shared" si="27"/>
        <v>7014.2875012626446</v>
      </c>
    </row>
    <row r="392" spans="7:16" x14ac:dyDescent="0.3">
      <c r="G392" s="7">
        <f t="shared" si="24"/>
        <v>2.6678532126900001E-9</v>
      </c>
      <c r="H392" s="9">
        <v>38.999999999999901</v>
      </c>
      <c r="I392" s="10">
        <f t="shared" si="25"/>
        <v>3.8280403599932977E-8</v>
      </c>
      <c r="N392" s="8">
        <f t="shared" si="26"/>
        <v>7040.8671068452186</v>
      </c>
      <c r="O392" s="9">
        <v>38.999999999999901</v>
      </c>
      <c r="P392" s="10">
        <f t="shared" si="27"/>
        <v>7052.7815592516517</v>
      </c>
    </row>
    <row r="393" spans="7:16" x14ac:dyDescent="0.3">
      <c r="G393" s="7">
        <f t="shared" si="24"/>
        <v>2.6678532126900001E-9</v>
      </c>
      <c r="H393" s="9">
        <v>39.099999999999902</v>
      </c>
      <c r="I393" s="10">
        <f t="shared" si="25"/>
        <v>3.8490349607083262E-8</v>
      </c>
      <c r="N393" s="8">
        <f t="shared" si="26"/>
        <v>7080.5346375393501</v>
      </c>
      <c r="O393" s="9">
        <v>39.099999999999902</v>
      </c>
      <c r="P393" s="10">
        <f t="shared" si="27"/>
        <v>7091.46201160902</v>
      </c>
    </row>
    <row r="394" spans="7:16" x14ac:dyDescent="0.3">
      <c r="G394" s="7">
        <f t="shared" si="24"/>
        <v>2.6678532126900001E-9</v>
      </c>
      <c r="H394" s="9">
        <v>39.199999999999903</v>
      </c>
      <c r="I394" s="10">
        <f t="shared" si="25"/>
        <v>3.8701311510402844E-8</v>
      </c>
      <c r="N394" s="8">
        <f t="shared" si="26"/>
        <v>7120.3950608543591</v>
      </c>
      <c r="O394" s="9">
        <v>39.199999999999903</v>
      </c>
      <c r="P394" s="10">
        <f t="shared" si="27"/>
        <v>7130.3296326766203</v>
      </c>
    </row>
    <row r="395" spans="7:16" x14ac:dyDescent="0.3">
      <c r="G395" s="7">
        <f t="shared" si="24"/>
        <v>2.6678532126900001E-9</v>
      </c>
      <c r="H395" s="9">
        <v>39.299999999999898</v>
      </c>
      <c r="I395" s="10">
        <f t="shared" si="25"/>
        <v>3.8913293527094134E-8</v>
      </c>
      <c r="N395" s="8">
        <f t="shared" si="26"/>
        <v>7160.44895756798</v>
      </c>
      <c r="O395" s="9">
        <v>39.299999999999898</v>
      </c>
      <c r="P395" s="10">
        <f t="shared" si="27"/>
        <v>7169.3851994318229</v>
      </c>
    </row>
    <row r="396" spans="7:16" x14ac:dyDescent="0.3">
      <c r="G396" s="7">
        <f t="shared" si="24"/>
        <v>2.6678532126900001E-9</v>
      </c>
      <c r="H396" s="9">
        <v>39.399999999999899</v>
      </c>
      <c r="I396" s="10">
        <f t="shared" si="25"/>
        <v>3.9126299888700161E-8</v>
      </c>
      <c r="N396" s="8">
        <f t="shared" si="26"/>
        <v>7200.6969084579523</v>
      </c>
      <c r="O396" s="9">
        <v>39.399999999999899</v>
      </c>
      <c r="P396" s="10">
        <f t="shared" si="27"/>
        <v>7208.6294914941172</v>
      </c>
    </row>
    <row r="397" spans="7:16" x14ac:dyDescent="0.3">
      <c r="G397" s="7">
        <f t="shared" si="24"/>
        <v>2.6678532126900001E-9</v>
      </c>
      <c r="H397" s="9">
        <v>39.499999999999901</v>
      </c>
      <c r="I397" s="10">
        <f t="shared" si="25"/>
        <v>3.9340334841140868E-8</v>
      </c>
      <c r="N397" s="8">
        <f t="shared" si="26"/>
        <v>7241.1394943020105</v>
      </c>
      <c r="O397" s="9">
        <v>39.499999999999901</v>
      </c>
      <c r="P397" s="10">
        <f t="shared" si="27"/>
        <v>7248.0632911317934</v>
      </c>
    </row>
    <row r="398" spans="7:16" x14ac:dyDescent="0.3">
      <c r="G398" s="7">
        <f t="shared" si="24"/>
        <v>2.6678532126900001E-9</v>
      </c>
      <c r="H398" s="9">
        <v>39.599999999999902</v>
      </c>
      <c r="I398" s="10">
        <f t="shared" si="25"/>
        <v>3.9555402644750205E-8</v>
      </c>
      <c r="N398" s="8">
        <f t="shared" si="26"/>
        <v>7281.7772958778942</v>
      </c>
      <c r="O398" s="9">
        <v>39.599999999999902</v>
      </c>
      <c r="P398" s="10">
        <f t="shared" si="27"/>
        <v>7287.6873832687779</v>
      </c>
    </row>
    <row r="399" spans="7:16" x14ac:dyDescent="0.3">
      <c r="G399" s="7">
        <f t="shared" si="24"/>
        <v>2.6678532126900001E-9</v>
      </c>
      <c r="H399" s="9">
        <v>39.699999999999903</v>
      </c>
      <c r="I399" s="10">
        <f t="shared" si="25"/>
        <v>3.9771507574312299E-8</v>
      </c>
      <c r="N399" s="8">
        <f t="shared" si="26"/>
        <v>7322.6108939633368</v>
      </c>
      <c r="O399" s="9">
        <v>39.699999999999903</v>
      </c>
      <c r="P399" s="10">
        <f t="shared" si="27"/>
        <v>7327.5025554912982</v>
      </c>
    </row>
    <row r="400" spans="7:16" x14ac:dyDescent="0.3">
      <c r="G400" s="7">
        <f t="shared" si="24"/>
        <v>2.6678532126900001E-9</v>
      </c>
      <c r="H400" s="9">
        <v>39.799999999999898</v>
      </c>
      <c r="I400" s="10">
        <f t="shared" si="25"/>
        <v>3.9988653919097783E-8</v>
      </c>
      <c r="N400" s="8">
        <f t="shared" si="26"/>
        <v>7363.6408693360718</v>
      </c>
      <c r="O400" s="9">
        <v>39.799999999999898</v>
      </c>
      <c r="P400" s="10">
        <f t="shared" si="27"/>
        <v>7367.5095980545757</v>
      </c>
    </row>
    <row r="401" spans="7:16" x14ac:dyDescent="0.3">
      <c r="G401" s="7">
        <f t="shared" si="24"/>
        <v>2.6678532126900001E-9</v>
      </c>
      <c r="H401" s="9">
        <v>39.899999999999899</v>
      </c>
      <c r="I401" s="10">
        <f t="shared" si="25"/>
        <v>4.0206845982901344E-8</v>
      </c>
      <c r="N401" s="8">
        <f t="shared" si="26"/>
        <v>7404.8678027738415</v>
      </c>
      <c r="O401" s="9">
        <v>39.899999999999899</v>
      </c>
      <c r="P401" s="10">
        <f t="shared" si="27"/>
        <v>7407.7093038897438</v>
      </c>
    </row>
    <row r="402" spans="7:16" x14ac:dyDescent="0.3">
      <c r="G402" s="7">
        <f t="shared" si="24"/>
        <v>2.6678532126900001E-9</v>
      </c>
      <c r="H402" s="9">
        <v>39.999999999999901</v>
      </c>
      <c r="I402" s="10">
        <f t="shared" si="25"/>
        <v>4.042608808407732E-8</v>
      </c>
      <c r="N402" s="8">
        <f t="shared" si="26"/>
        <v>7446.2922750543794</v>
      </c>
      <c r="O402" s="9">
        <v>39.999999999999901</v>
      </c>
      <c r="P402" s="10">
        <f t="shared" si="27"/>
        <v>7448.1024686104056</v>
      </c>
    </row>
    <row r="403" spans="7:16" x14ac:dyDescent="0.3">
      <c r="G403" s="7">
        <f t="shared" si="24"/>
        <v>2.6678532126900001E-9</v>
      </c>
      <c r="H403" s="9">
        <v>40.099999999999902</v>
      </c>
      <c r="I403" s="10">
        <f t="shared" si="25"/>
        <v>4.0646384555577899E-8</v>
      </c>
      <c r="N403" s="8">
        <f t="shared" si="26"/>
        <v>7487.9148669554224</v>
      </c>
      <c r="O403" s="9">
        <v>40.099999999999902</v>
      </c>
      <c r="P403" s="10">
        <f t="shared" si="27"/>
        <v>7488.6898905196722</v>
      </c>
    </row>
    <row r="404" spans="7:16" x14ac:dyDescent="0.3">
      <c r="G404" s="7">
        <f t="shared" si="24"/>
        <v>2.6678532126900001E-9</v>
      </c>
      <c r="H404" s="9">
        <v>40.199999999999903</v>
      </c>
      <c r="I404" s="10">
        <f t="shared" si="25"/>
        <v>4.0867739744988286E-8</v>
      </c>
      <c r="N404" s="8">
        <f t="shared" si="26"/>
        <v>7529.7361592547077</v>
      </c>
      <c r="O404" s="9">
        <v>40.199999999999903</v>
      </c>
      <c r="P404" s="10">
        <f t="shared" si="27"/>
        <v>7529.4723706166415</v>
      </c>
    </row>
    <row r="405" spans="7:16" x14ac:dyDescent="0.3">
      <c r="G405" s="7">
        <f t="shared" si="24"/>
        <v>2.6678532126900001E-9</v>
      </c>
      <c r="H405" s="9">
        <v>40.299999999999898</v>
      </c>
      <c r="I405" s="10">
        <f t="shared" si="25"/>
        <v>4.1090158014564847E-8</v>
      </c>
      <c r="N405" s="8">
        <f t="shared" si="26"/>
        <v>7571.7567327299694</v>
      </c>
      <c r="O405" s="9">
        <v>40.299999999999898</v>
      </c>
      <c r="P405" s="10">
        <f t="shared" si="27"/>
        <v>7570.4507126034277</v>
      </c>
    </row>
    <row r="406" spans="7:16" x14ac:dyDescent="0.3">
      <c r="G406" s="7">
        <f t="shared" si="24"/>
        <v>2.6678532126900001E-9</v>
      </c>
      <c r="H406" s="9">
        <v>40.399999999999899</v>
      </c>
      <c r="I406" s="10">
        <f t="shared" si="25"/>
        <v>4.1313643741271948E-8</v>
      </c>
      <c r="N406" s="8">
        <f t="shared" si="26"/>
        <v>7613.9771681589464</v>
      </c>
      <c r="O406" s="9">
        <v>40.399999999999899</v>
      </c>
      <c r="P406" s="10">
        <f t="shared" si="27"/>
        <v>7611.625722891944</v>
      </c>
    </row>
    <row r="407" spans="7:16" x14ac:dyDescent="0.3">
      <c r="G407" s="7">
        <f t="shared" si="24"/>
        <v>2.6678532126900001E-9</v>
      </c>
      <c r="H407" s="9">
        <v>40.499999999999901</v>
      </c>
      <c r="I407" s="10">
        <f t="shared" si="25"/>
        <v>4.153820131681779E-8</v>
      </c>
      <c r="N407" s="8">
        <f t="shared" si="26"/>
        <v>7656.3980463193757</v>
      </c>
      <c r="O407" s="9">
        <v>40.499999999999901</v>
      </c>
      <c r="P407" s="10">
        <f t="shared" si="27"/>
        <v>7652.9982106105099</v>
      </c>
    </row>
    <row r="408" spans="7:16" x14ac:dyDescent="0.3">
      <c r="G408" s="7">
        <f t="shared" si="24"/>
        <v>2.6678532126900001E-9</v>
      </c>
      <c r="H408" s="9">
        <v>40.599999999999902</v>
      </c>
      <c r="I408" s="10">
        <f t="shared" si="25"/>
        <v>4.1763835147693072E-8</v>
      </c>
      <c r="N408" s="8">
        <f t="shared" si="26"/>
        <v>7699.0199479889916</v>
      </c>
      <c r="O408" s="9">
        <v>40.599999999999902</v>
      </c>
      <c r="P408" s="10">
        <f t="shared" si="27"/>
        <v>7694.5689876109718</v>
      </c>
    </row>
    <row r="409" spans="7:16" x14ac:dyDescent="0.3">
      <c r="G409" s="7">
        <f t="shared" si="24"/>
        <v>2.6678532126900001E-9</v>
      </c>
      <c r="H409" s="9">
        <v>40.699999999999903</v>
      </c>
      <c r="I409" s="10">
        <f t="shared" si="25"/>
        <v>4.1990549655207209E-8</v>
      </c>
      <c r="N409" s="8">
        <f t="shared" si="26"/>
        <v>7741.8434539455293</v>
      </c>
      <c r="O409" s="9">
        <v>40.699999999999903</v>
      </c>
      <c r="P409" s="10">
        <f t="shared" si="27"/>
        <v>7736.3388684753763</v>
      </c>
    </row>
    <row r="410" spans="7:16" x14ac:dyDescent="0.3">
      <c r="G410" s="7">
        <f t="shared" si="24"/>
        <v>2.6678532126900001E-9</v>
      </c>
      <c r="H410" s="9">
        <v>40.799999999999898</v>
      </c>
      <c r="I410" s="10">
        <f t="shared" si="25"/>
        <v>4.221834927552478E-8</v>
      </c>
      <c r="N410" s="8">
        <f t="shared" si="26"/>
        <v>7784.8691449667249</v>
      </c>
      <c r="O410" s="9">
        <v>40.799999999999898</v>
      </c>
      <c r="P410" s="10">
        <f t="shared" si="27"/>
        <v>7778.3086705226851</v>
      </c>
    </row>
    <row r="411" spans="7:16" x14ac:dyDescent="0.3">
      <c r="G411" s="7">
        <f t="shared" si="24"/>
        <v>2.6678532126900001E-9</v>
      </c>
      <c r="H411" s="9">
        <v>40.899999999999899</v>
      </c>
      <c r="I411" s="10">
        <f t="shared" si="25"/>
        <v>4.2447238459704811E-8</v>
      </c>
      <c r="N411" s="8">
        <f t="shared" si="26"/>
        <v>7828.0976018303199</v>
      </c>
      <c r="O411" s="9">
        <v>40.899999999999899</v>
      </c>
      <c r="P411" s="10">
        <f t="shared" si="27"/>
        <v>7820.4792138160146</v>
      </c>
    </row>
    <row r="412" spans="7:16" x14ac:dyDescent="0.3">
      <c r="G412" s="7">
        <f t="shared" si="24"/>
        <v>2.6678532126900001E-9</v>
      </c>
      <c r="H412" s="9">
        <v>40.999999999999901</v>
      </c>
      <c r="I412" s="10">
        <f t="shared" si="25"/>
        <v>4.2677221673735664E-8</v>
      </c>
      <c r="N412" s="8">
        <f t="shared" si="26"/>
        <v>7871.5294053140469</v>
      </c>
      <c r="O412" s="9">
        <v>40.999999999999901</v>
      </c>
      <c r="P412" s="10">
        <f t="shared" si="27"/>
        <v>7862.8513211690588</v>
      </c>
    </row>
    <row r="413" spans="7:16" x14ac:dyDescent="0.3">
      <c r="G413" s="7">
        <f t="shared" si="24"/>
        <v>2.6678532126900001E-9</v>
      </c>
      <c r="H413" s="9">
        <v>41.099999999999902</v>
      </c>
      <c r="I413" s="10">
        <f t="shared" si="25"/>
        <v>4.2908303398574143E-8</v>
      </c>
      <c r="N413" s="8">
        <f t="shared" si="26"/>
        <v>7915.1651361956447</v>
      </c>
      <c r="O413" s="9">
        <v>41.099999999999902</v>
      </c>
      <c r="P413" s="10">
        <f t="shared" si="27"/>
        <v>7905.4258181533005</v>
      </c>
    </row>
    <row r="414" spans="7:16" x14ac:dyDescent="0.3">
      <c r="G414" s="7">
        <f t="shared" si="24"/>
        <v>2.6678532126900001E-9</v>
      </c>
      <c r="H414" s="9">
        <v>41.199999999999903</v>
      </c>
      <c r="I414" s="10">
        <f t="shared" si="25"/>
        <v>4.3140488130181696E-8</v>
      </c>
      <c r="N414" s="8">
        <f t="shared" si="26"/>
        <v>7959.0053752528484</v>
      </c>
      <c r="O414" s="9">
        <v>41.199999999999903</v>
      </c>
      <c r="P414" s="10">
        <f t="shared" si="27"/>
        <v>7948.2035331046754</v>
      </c>
    </row>
    <row r="415" spans="7:16" x14ac:dyDescent="0.3">
      <c r="G415" s="7">
        <f t="shared" si="24"/>
        <v>2.6678532126900001E-9</v>
      </c>
      <c r="H415" s="9">
        <v>41.299999999999898</v>
      </c>
      <c r="I415" s="10">
        <f t="shared" si="25"/>
        <v>4.3373780379562284E-8</v>
      </c>
      <c r="N415" s="8">
        <f t="shared" si="26"/>
        <v>8003.0507032633905</v>
      </c>
      <c r="O415" s="9">
        <v>41.299999999999898</v>
      </c>
      <c r="P415" s="10">
        <f t="shared" si="27"/>
        <v>7991.1852971305552</v>
      </c>
    </row>
    <row r="416" spans="7:16" x14ac:dyDescent="0.3">
      <c r="G416" s="7">
        <f t="shared" si="24"/>
        <v>2.6678532126900001E-9</v>
      </c>
      <c r="H416" s="9">
        <v>41.399999999999899</v>
      </c>
      <c r="I416" s="10">
        <f t="shared" si="25"/>
        <v>4.3608184672800158E-8</v>
      </c>
      <c r="N416" s="8">
        <f t="shared" si="26"/>
        <v>8047.3017010050125</v>
      </c>
      <c r="O416" s="9">
        <v>41.399999999999899</v>
      </c>
      <c r="P416" s="10">
        <f t="shared" si="27"/>
        <v>8034.3719441167013</v>
      </c>
    </row>
    <row r="417" spans="7:16" x14ac:dyDescent="0.3">
      <c r="G417" s="7">
        <f t="shared" si="24"/>
        <v>2.6678532126900001E-9</v>
      </c>
      <c r="H417" s="9">
        <v>41.499999999999901</v>
      </c>
      <c r="I417" s="10">
        <f t="shared" si="25"/>
        <v>4.3843705551096497E-8</v>
      </c>
      <c r="N417" s="8">
        <f t="shared" si="26"/>
        <v>8091.7589492554544</v>
      </c>
      <c r="O417" s="9">
        <v>41.499999999999901</v>
      </c>
      <c r="P417" s="10">
        <f t="shared" si="27"/>
        <v>8077.7643107340191</v>
      </c>
    </row>
    <row r="418" spans="7:16" x14ac:dyDescent="0.3">
      <c r="G418" s="7">
        <f t="shared" si="24"/>
        <v>2.6678532126900001E-9</v>
      </c>
      <c r="H418" s="9">
        <v>41.599999999999902</v>
      </c>
      <c r="I418" s="10">
        <f t="shared" si="25"/>
        <v>4.4080347570808214E-8</v>
      </c>
      <c r="N418" s="8">
        <f t="shared" si="26"/>
        <v>8136.4230287924429</v>
      </c>
      <c r="O418" s="9">
        <v>41.599999999999902</v>
      </c>
      <c r="P418" s="10">
        <f t="shared" si="27"/>
        <v>8121.3632364457053</v>
      </c>
    </row>
    <row r="419" spans="7:16" x14ac:dyDescent="0.3">
      <c r="G419" s="7">
        <f t="shared" si="24"/>
        <v>2.6678532126900001E-9</v>
      </c>
      <c r="H419" s="9">
        <v>41.699999999999903</v>
      </c>
      <c r="I419" s="10">
        <f t="shared" si="25"/>
        <v>4.4318115303484534E-8</v>
      </c>
      <c r="N419" s="8">
        <f t="shared" si="26"/>
        <v>8181.2945203937197</v>
      </c>
      <c r="O419" s="9">
        <v>41.699999999999903</v>
      </c>
      <c r="P419" s="10">
        <f t="shared" si="27"/>
        <v>8165.1695635139904</v>
      </c>
    </row>
    <row r="420" spans="7:16" x14ac:dyDescent="0.3">
      <c r="G420" s="7">
        <f t="shared" si="24"/>
        <v>2.6678532126900001E-9</v>
      </c>
      <c r="H420" s="9">
        <v>41.799999999999898</v>
      </c>
      <c r="I420" s="10">
        <f t="shared" si="25"/>
        <v>4.4557013335904667E-8</v>
      </c>
      <c r="N420" s="8">
        <f t="shared" si="26"/>
        <v>8226.3740048370164</v>
      </c>
      <c r="O420" s="9">
        <v>41.799999999999898</v>
      </c>
      <c r="P420" s="10">
        <f t="shared" si="27"/>
        <v>8209.1841370070761</v>
      </c>
    </row>
    <row r="421" spans="7:16" x14ac:dyDescent="0.3">
      <c r="G421" s="7">
        <f t="shared" si="24"/>
        <v>2.6678532126900001E-9</v>
      </c>
      <c r="H421" s="9">
        <v>41.899999999999899</v>
      </c>
      <c r="I421" s="10">
        <f t="shared" si="25"/>
        <v>4.4797046270116513E-8</v>
      </c>
      <c r="N421" s="8">
        <f t="shared" si="26"/>
        <v>8271.6620629000809</v>
      </c>
      <c r="O421" s="9">
        <v>41.899999999999899</v>
      </c>
      <c r="P421" s="10">
        <f t="shared" si="27"/>
        <v>8253.4078048062656</v>
      </c>
    </row>
    <row r="422" spans="7:16" x14ac:dyDescent="0.3">
      <c r="G422" s="7">
        <f t="shared" si="24"/>
        <v>2.6678532126900001E-9</v>
      </c>
      <c r="H422" s="9">
        <v>41.999999999999901</v>
      </c>
      <c r="I422" s="10">
        <f t="shared" si="25"/>
        <v>4.5038218723473352E-8</v>
      </c>
      <c r="N422" s="8">
        <f t="shared" si="26"/>
        <v>8317.1592753606383</v>
      </c>
      <c r="O422" s="9">
        <v>41.999999999999901</v>
      </c>
      <c r="P422" s="10">
        <f t="shared" si="27"/>
        <v>8297.8414176127299</v>
      </c>
    </row>
    <row r="423" spans="7:16" x14ac:dyDescent="0.3">
      <c r="G423" s="7">
        <f t="shared" si="24"/>
        <v>2.6678532126900001E-9</v>
      </c>
      <c r="H423" s="9">
        <v>42.099999999999902</v>
      </c>
      <c r="I423" s="10">
        <f t="shared" si="25"/>
        <v>4.5280535328672349E-8</v>
      </c>
      <c r="N423" s="8">
        <f t="shared" si="26"/>
        <v>8362.866222996432</v>
      </c>
      <c r="O423" s="9">
        <v>42.099999999999902</v>
      </c>
      <c r="P423" s="10">
        <f t="shared" si="27"/>
        <v>8342.4858289545937</v>
      </c>
    </row>
    <row r="424" spans="7:16" x14ac:dyDescent="0.3">
      <c r="G424" s="7">
        <f t="shared" si="24"/>
        <v>2.6678532126900001E-9</v>
      </c>
      <c r="H424" s="9">
        <v>42.199999999999903</v>
      </c>
      <c r="I424" s="10">
        <f t="shared" si="25"/>
        <v>4.5524000733792442E-8</v>
      </c>
      <c r="N424" s="8">
        <f t="shared" si="26"/>
        <v>8408.7834865851928</v>
      </c>
      <c r="O424" s="9">
        <v>42.199999999999903</v>
      </c>
      <c r="P424" s="10">
        <f t="shared" si="27"/>
        <v>8387.3418951939202</v>
      </c>
    </row>
    <row r="425" spans="7:16" x14ac:dyDescent="0.3">
      <c r="G425" s="7">
        <f t="shared" si="24"/>
        <v>2.6678532126900001E-9</v>
      </c>
      <c r="H425" s="9">
        <v>42.299999999999898</v>
      </c>
      <c r="I425" s="10">
        <f t="shared" si="25"/>
        <v>4.5768619602331341E-8</v>
      </c>
      <c r="N425" s="8">
        <f t="shared" si="26"/>
        <v>8454.9116469046585</v>
      </c>
      <c r="O425" s="9">
        <v>42.299999999999898</v>
      </c>
      <c r="P425" s="10">
        <f t="shared" si="27"/>
        <v>8432.4104755335266</v>
      </c>
    </row>
    <row r="426" spans="7:16" x14ac:dyDescent="0.3">
      <c r="G426" s="7">
        <f t="shared" si="24"/>
        <v>2.6678532126900001E-9</v>
      </c>
      <c r="H426" s="9">
        <v>42.399999999999899</v>
      </c>
      <c r="I426" s="10">
        <f t="shared" si="25"/>
        <v>4.6014396613245023E-8</v>
      </c>
      <c r="N426" s="8">
        <f t="shared" si="26"/>
        <v>8501.251284732567</v>
      </c>
      <c r="O426" s="9">
        <v>42.399999999999899</v>
      </c>
      <c r="P426" s="10">
        <f t="shared" si="27"/>
        <v>8477.6924320242633</v>
      </c>
    </row>
    <row r="427" spans="7:16" x14ac:dyDescent="0.3">
      <c r="G427" s="7">
        <f t="shared" si="24"/>
        <v>2.6678532126900001E-9</v>
      </c>
      <c r="H427" s="9">
        <v>42.499999999999901</v>
      </c>
      <c r="I427" s="10">
        <f t="shared" si="25"/>
        <v>4.6261336460984461E-8</v>
      </c>
      <c r="N427" s="8">
        <f t="shared" si="26"/>
        <v>8547.8029808466581</v>
      </c>
      <c r="O427" s="9">
        <v>42.499999999999901</v>
      </c>
      <c r="P427" s="10">
        <f t="shared" si="27"/>
        <v>8523.1886295717777</v>
      </c>
    </row>
    <row r="428" spans="7:16" x14ac:dyDescent="0.3">
      <c r="G428" s="7">
        <f t="shared" si="24"/>
        <v>2.6678532126900001E-9</v>
      </c>
      <c r="H428" s="9">
        <v>42.599999999999902</v>
      </c>
      <c r="I428" s="10">
        <f t="shared" si="25"/>
        <v>4.6509443855534414E-8</v>
      </c>
      <c r="N428" s="8">
        <f t="shared" si="26"/>
        <v>8594.5673160246643</v>
      </c>
      <c r="O428" s="9">
        <v>42.599999999999902</v>
      </c>
      <c r="P428" s="10">
        <f t="shared" si="27"/>
        <v>8568.8999359436602</v>
      </c>
    </row>
    <row r="429" spans="7:16" x14ac:dyDescent="0.3">
      <c r="G429" s="7">
        <f t="shared" si="24"/>
        <v>2.6678532126900001E-9</v>
      </c>
      <c r="H429" s="9">
        <v>42.699999999999903</v>
      </c>
      <c r="I429" s="10">
        <f t="shared" si="25"/>
        <v>4.6758723522451619E-8</v>
      </c>
      <c r="N429" s="8">
        <f t="shared" si="26"/>
        <v>8641.5448710443216</v>
      </c>
      <c r="O429" s="9">
        <v>42.699999999999903</v>
      </c>
      <c r="P429" s="10">
        <f t="shared" si="27"/>
        <v>8614.8272217764861</v>
      </c>
    </row>
    <row r="430" spans="7:16" x14ac:dyDescent="0.3">
      <c r="G430" s="7">
        <f t="shared" si="24"/>
        <v>2.6678532126900001E-9</v>
      </c>
      <c r="H430" s="9">
        <v>42.799999999999898</v>
      </c>
      <c r="I430" s="10">
        <f t="shared" si="25"/>
        <v>4.7009180202902155E-8</v>
      </c>
      <c r="N430" s="8">
        <f t="shared" si="26"/>
        <v>8688.7362266833643</v>
      </c>
      <c r="O430" s="9">
        <v>42.799999999999898</v>
      </c>
      <c r="P430" s="10">
        <f t="shared" si="27"/>
        <v>8660.9713605826928</v>
      </c>
    </row>
    <row r="431" spans="7:16" x14ac:dyDescent="0.3">
      <c r="G431" s="7">
        <f t="shared" si="24"/>
        <v>2.6678532126900001E-9</v>
      </c>
      <c r="H431" s="9">
        <v>42.899999999999899</v>
      </c>
      <c r="I431" s="10">
        <f t="shared" si="25"/>
        <v>4.726081865370091E-8</v>
      </c>
      <c r="N431" s="8">
        <f t="shared" si="26"/>
        <v>8736.141963719534</v>
      </c>
      <c r="O431" s="9">
        <v>42.899999999999899</v>
      </c>
      <c r="P431" s="10">
        <f t="shared" si="27"/>
        <v>8707.333228757856</v>
      </c>
    </row>
    <row r="432" spans="7:16" x14ac:dyDescent="0.3">
      <c r="G432" s="7">
        <f t="shared" si="24"/>
        <v>2.6678532126900001E-9</v>
      </c>
      <c r="H432" s="9">
        <v>42.999999999999901</v>
      </c>
      <c r="I432" s="10">
        <f t="shared" si="25"/>
        <v>4.7513643647348715E-8</v>
      </c>
      <c r="N432" s="8">
        <f t="shared" si="26"/>
        <v>8783.7626629305632</v>
      </c>
      <c r="O432" s="9">
        <v>42.999999999999901</v>
      </c>
      <c r="P432" s="10">
        <f t="shared" si="27"/>
        <v>8753.9137055875271</v>
      </c>
    </row>
    <row r="433" spans="7:16" x14ac:dyDescent="0.3">
      <c r="G433" s="7">
        <f t="shared" si="24"/>
        <v>2.6678532126900001E-9</v>
      </c>
      <c r="H433" s="9">
        <v>43.099999999999902</v>
      </c>
      <c r="I433" s="10">
        <f t="shared" si="25"/>
        <v>4.7767659972071939E-8</v>
      </c>
      <c r="N433" s="8">
        <f t="shared" si="26"/>
        <v>8831.5989050941935</v>
      </c>
      <c r="O433" s="9">
        <v>43.099999999999902</v>
      </c>
      <c r="P433" s="10">
        <f t="shared" si="27"/>
        <v>8800.713673254535</v>
      </c>
    </row>
    <row r="434" spans="7:16" x14ac:dyDescent="0.3">
      <c r="G434" s="7">
        <f t="shared" si="24"/>
        <v>2.6678532126900001E-9</v>
      </c>
      <c r="H434" s="9">
        <v>43.199999999999903</v>
      </c>
      <c r="I434" s="10">
        <f t="shared" si="25"/>
        <v>4.8022872431859726E-8</v>
      </c>
      <c r="N434" s="8">
        <f t="shared" si="26"/>
        <v>8879.6512709881572</v>
      </c>
      <c r="O434" s="9">
        <v>43.199999999999903</v>
      </c>
      <c r="P434" s="10">
        <f t="shared" si="27"/>
        <v>8847.7340168458359</v>
      </c>
    </row>
    <row r="435" spans="7:16" x14ac:dyDescent="0.3">
      <c r="G435" s="7">
        <f t="shared" si="24"/>
        <v>2.6678532126900001E-9</v>
      </c>
      <c r="H435" s="9">
        <v>43.299999999999898</v>
      </c>
      <c r="I435" s="10">
        <f t="shared" si="25"/>
        <v>4.8279285846502466E-8</v>
      </c>
      <c r="N435" s="8">
        <f t="shared" si="26"/>
        <v>8927.9203413901851</v>
      </c>
      <c r="O435" s="9">
        <v>43.299999999999898</v>
      </c>
      <c r="P435" s="10">
        <f t="shared" si="27"/>
        <v>8894.9756243596148</v>
      </c>
    </row>
    <row r="436" spans="7:16" x14ac:dyDescent="0.3">
      <c r="G436" s="7">
        <f t="shared" si="24"/>
        <v>2.6678532126900001E-9</v>
      </c>
      <c r="H436" s="9">
        <v>43.399999999999899</v>
      </c>
      <c r="I436" s="10">
        <f t="shared" si="25"/>
        <v>4.8536905051631733E-8</v>
      </c>
      <c r="N436" s="8">
        <f t="shared" si="26"/>
        <v>8976.4066970780259</v>
      </c>
      <c r="O436" s="9">
        <v>43.399999999999899</v>
      </c>
      <c r="P436" s="10">
        <f t="shared" si="27"/>
        <v>8942.4393867126309</v>
      </c>
    </row>
    <row r="437" spans="7:16" x14ac:dyDescent="0.3">
      <c r="G437" s="7">
        <f t="shared" si="24"/>
        <v>2.6678532126900001E-9</v>
      </c>
      <c r="H437" s="9">
        <v>43.499999999999901</v>
      </c>
      <c r="I437" s="10">
        <f t="shared" si="25"/>
        <v>4.8795734898757309E-8</v>
      </c>
      <c r="N437" s="8">
        <f t="shared" si="26"/>
        <v>9025.1109188294067</v>
      </c>
      <c r="O437" s="9">
        <v>43.499999999999901</v>
      </c>
      <c r="P437" s="10">
        <f t="shared" si="27"/>
        <v>8990.1261977470458</v>
      </c>
    </row>
    <row r="438" spans="7:16" x14ac:dyDescent="0.3">
      <c r="G438" s="7">
        <f t="shared" si="24"/>
        <v>2.6678532126900001E-9</v>
      </c>
      <c r="H438" s="9">
        <v>43.599999999999902</v>
      </c>
      <c r="I438" s="10">
        <f t="shared" si="25"/>
        <v>4.905578025530636E-8</v>
      </c>
      <c r="N438" s="8">
        <f t="shared" si="26"/>
        <v>9074.0335874220691</v>
      </c>
      <c r="O438" s="9">
        <v>43.599999999999902</v>
      </c>
      <c r="P438" s="10">
        <f t="shared" si="27"/>
        <v>9038.0369542376429</v>
      </c>
    </row>
    <row r="439" spans="7:16" x14ac:dyDescent="0.3">
      <c r="G439" s="7">
        <f t="shared" si="24"/>
        <v>2.6678532126900001E-9</v>
      </c>
      <c r="H439" s="9">
        <v>43.699999999999903</v>
      </c>
      <c r="I439" s="10">
        <f t="shared" si="25"/>
        <v>4.9317046004662313E-8</v>
      </c>
      <c r="N439" s="8">
        <f t="shared" si="26"/>
        <v>9123.1752836337491</v>
      </c>
      <c r="O439" s="9">
        <v>43.699999999999903</v>
      </c>
      <c r="P439" s="10">
        <f t="shared" si="27"/>
        <v>9086.1725558989838</v>
      </c>
    </row>
    <row r="440" spans="7:16" x14ac:dyDescent="0.3">
      <c r="G440" s="7">
        <f t="shared" si="24"/>
        <v>2.6678532126900001E-9</v>
      </c>
      <c r="H440" s="9">
        <v>43.799999999999898</v>
      </c>
      <c r="I440" s="10">
        <f t="shared" si="25"/>
        <v>4.95795370462029E-8</v>
      </c>
      <c r="N440" s="8">
        <f t="shared" si="26"/>
        <v>9172.5365882421756</v>
      </c>
      <c r="O440" s="9">
        <v>43.799999999999898</v>
      </c>
      <c r="P440" s="10">
        <f t="shared" si="27"/>
        <v>9134.5339053924217</v>
      </c>
    </row>
    <row r="441" spans="7:16" x14ac:dyDescent="0.3">
      <c r="G441" s="7">
        <f t="shared" si="24"/>
        <v>2.6678532126900001E-9</v>
      </c>
      <c r="H441" s="9">
        <v>43.899999999999899</v>
      </c>
      <c r="I441" s="10">
        <f t="shared" si="25"/>
        <v>4.9843258295340008E-8</v>
      </c>
      <c r="N441" s="8">
        <f t="shared" si="26"/>
        <v>9222.1180820250938</v>
      </c>
      <c r="O441" s="9">
        <v>43.899999999999899</v>
      </c>
      <c r="P441" s="10">
        <f t="shared" si="27"/>
        <v>9183.1219083334436</v>
      </c>
    </row>
    <row r="442" spans="7:16" x14ac:dyDescent="0.3">
      <c r="G442" s="7">
        <f t="shared" si="24"/>
        <v>2.6678532126900001E-9</v>
      </c>
      <c r="H442" s="9">
        <v>43.999999999999901</v>
      </c>
      <c r="I442" s="10">
        <f t="shared" si="25"/>
        <v>5.0108214683557147E-8</v>
      </c>
      <c r="N442" s="8">
        <f t="shared" si="26"/>
        <v>9271.9203457602416</v>
      </c>
      <c r="O442" s="9">
        <v>43.999999999999901</v>
      </c>
      <c r="P442" s="10">
        <f t="shared" si="27"/>
        <v>9231.9374732985689</v>
      </c>
    </row>
    <row r="443" spans="7:16" x14ac:dyDescent="0.3">
      <c r="G443" s="7">
        <f t="shared" si="24"/>
        <v>2.6678532126900001E-9</v>
      </c>
      <c r="H443" s="9">
        <v>44.099999999999902</v>
      </c>
      <c r="I443" s="10">
        <f t="shared" si="25"/>
        <v>5.0374411158449755E-8</v>
      </c>
      <c r="N443" s="8">
        <f t="shared" si="26"/>
        <v>9321.943960225346</v>
      </c>
      <c r="O443" s="9">
        <v>44.099999999999902</v>
      </c>
      <c r="P443" s="10">
        <f t="shared" si="27"/>
        <v>9280.9815118327824</v>
      </c>
    </row>
    <row r="444" spans="7:16" x14ac:dyDescent="0.3">
      <c r="G444" s="7">
        <f t="shared" si="24"/>
        <v>2.6678532126900001E-9</v>
      </c>
      <c r="H444" s="9">
        <v>44.199999999999903</v>
      </c>
      <c r="I444" s="10">
        <f t="shared" si="25"/>
        <v>5.0641852683762744E-8</v>
      </c>
      <c r="N444" s="8">
        <f t="shared" si="26"/>
        <v>9372.1895061981522</v>
      </c>
      <c r="O444" s="9">
        <v>44.199999999999903</v>
      </c>
      <c r="P444" s="10">
        <f t="shared" si="27"/>
        <v>9330.2549384564481</v>
      </c>
    </row>
    <row r="445" spans="7:16" x14ac:dyDescent="0.3">
      <c r="G445" s="7">
        <f t="shared" si="24"/>
        <v>2.6678532126900001E-9</v>
      </c>
      <c r="H445" s="9">
        <v>44.299999999999898</v>
      </c>
      <c r="I445" s="10">
        <f t="shared" si="25"/>
        <v>5.0910544239430418E-8</v>
      </c>
      <c r="N445" s="8">
        <f t="shared" si="26"/>
        <v>9422.6575644563873</v>
      </c>
      <c r="O445" s="9">
        <v>44.299999999999898</v>
      </c>
      <c r="P445" s="10">
        <f t="shared" si="27"/>
        <v>9379.7586706726597</v>
      </c>
    </row>
    <row r="446" spans="7:16" x14ac:dyDescent="0.3">
      <c r="G446" s="7">
        <f t="shared" si="24"/>
        <v>2.6678532126900001E-9</v>
      </c>
      <c r="H446" s="9">
        <v>44.399999999999899</v>
      </c>
      <c r="I446" s="10">
        <f t="shared" si="25"/>
        <v>5.1180490821615497E-8</v>
      </c>
      <c r="N446" s="8">
        <f t="shared" si="26"/>
        <v>9473.3487157777981</v>
      </c>
      <c r="O446" s="9">
        <v>44.399999999999899</v>
      </c>
      <c r="P446" s="10">
        <f t="shared" si="27"/>
        <v>9429.4936289744383</v>
      </c>
    </row>
    <row r="447" spans="7:16" x14ac:dyDescent="0.3">
      <c r="G447" s="7">
        <f t="shared" si="24"/>
        <v>2.6678532126900001E-9</v>
      </c>
      <c r="H447" s="9">
        <v>44.499999999999901</v>
      </c>
      <c r="I447" s="10">
        <f t="shared" si="25"/>
        <v>5.1451697442747029E-8</v>
      </c>
      <c r="N447" s="8">
        <f t="shared" si="26"/>
        <v>9524.2635409401137</v>
      </c>
      <c r="O447" s="9">
        <v>44.499999999999901</v>
      </c>
      <c r="P447" s="10">
        <f t="shared" si="27"/>
        <v>9479.4607368517118</v>
      </c>
    </row>
    <row r="448" spans="7:16" x14ac:dyDescent="0.3">
      <c r="G448" s="7">
        <f t="shared" si="24"/>
        <v>2.6678532126900001E-9</v>
      </c>
      <c r="H448" s="9">
        <v>44.599999999999902</v>
      </c>
      <c r="I448" s="10">
        <f t="shared" si="25"/>
        <v>5.1724169131561334E-8</v>
      </c>
      <c r="N448" s="8">
        <f t="shared" si="26"/>
        <v>9575.4026207210754</v>
      </c>
      <c r="O448" s="9">
        <v>44.599999999999902</v>
      </c>
      <c r="P448" s="10">
        <f t="shared" si="27"/>
        <v>9529.6609207988604</v>
      </c>
    </row>
    <row r="449" spans="7:16" x14ac:dyDescent="0.3">
      <c r="G449" s="7">
        <f t="shared" si="24"/>
        <v>2.6678532126900001E-9</v>
      </c>
      <c r="H449" s="9">
        <v>44.699999999999903</v>
      </c>
      <c r="I449" s="10">
        <f t="shared" si="25"/>
        <v>5.199791093313978E-8</v>
      </c>
      <c r="N449" s="8">
        <f t="shared" si="26"/>
        <v>9626.7665358984159</v>
      </c>
      <c r="O449" s="9">
        <v>44.699999999999903</v>
      </c>
      <c r="P449" s="10">
        <f t="shared" si="27"/>
        <v>9580.0951103216739</v>
      </c>
    </row>
    <row r="450" spans="7:16" x14ac:dyDescent="0.3">
      <c r="G450" s="7">
        <f t="shared" si="24"/>
        <v>2.6678532126900001E-9</v>
      </c>
      <c r="H450" s="9">
        <v>44.799999999999898</v>
      </c>
      <c r="I450" s="10">
        <f t="shared" si="25"/>
        <v>5.2272927908948238E-8</v>
      </c>
      <c r="N450" s="8">
        <f t="shared" si="26"/>
        <v>9678.3558672498712</v>
      </c>
      <c r="O450" s="9">
        <v>44.799999999999898</v>
      </c>
      <c r="P450" s="10">
        <f t="shared" si="27"/>
        <v>9630.7642379446224</v>
      </c>
    </row>
    <row r="451" spans="7:16" x14ac:dyDescent="0.3">
      <c r="G451" s="7">
        <f t="shared" ref="G451:G514" si="28">5.2538151E-13* (F451^3) - 9.27905831E-12 *(F451^2) +4.7426215836E-10*F451 +2.66785321269E-09</f>
        <v>2.6678532126900001E-9</v>
      </c>
      <c r="H451" s="9">
        <v>44.899999999999899</v>
      </c>
      <c r="I451" s="10">
        <f t="shared" ref="I451:I514" si="29">EXP(-IF(H451&gt;0,5331,5419)/(H451+273.15))</f>
        <v>5.2549225136877141E-8</v>
      </c>
      <c r="N451" s="8">
        <f t="shared" ref="N451:N514" si="30">IF(O451&gt;0,1.8424,2.498)*10^11*(5.2538151E-13* (O451^3) - 9.27905831E-12 *(O451^2) +4.7426215836E-10*O451 +2.66785321269E-09)</f>
        <v>9730.171195553181</v>
      </c>
      <c r="O451" s="9">
        <v>44.899999999999899</v>
      </c>
      <c r="P451" s="10">
        <f t="shared" ref="P451:P514" si="31">IF(O451&gt;0,1.8424,2.498)*10^11*EXP(-IF(O451&gt;0,5331,5419)/(O451+273.15))</f>
        <v>9681.6692392182449</v>
      </c>
    </row>
    <row r="452" spans="7:16" x14ac:dyDescent="0.3">
      <c r="G452" s="7">
        <f t="shared" si="28"/>
        <v>2.6678532126900001E-9</v>
      </c>
      <c r="H452" s="9">
        <v>44.999999999999901</v>
      </c>
      <c r="I452" s="10">
        <f t="shared" si="29"/>
        <v>5.2826807711279587E-8</v>
      </c>
      <c r="N452" s="8">
        <f t="shared" si="30"/>
        <v>9782.2131015860814</v>
      </c>
      <c r="O452" s="9">
        <v>44.999999999999901</v>
      </c>
      <c r="P452" s="10">
        <f t="shared" si="31"/>
        <v>9732.8110527261506</v>
      </c>
    </row>
    <row r="453" spans="7:16" x14ac:dyDescent="0.3">
      <c r="G453" s="7">
        <f t="shared" si="28"/>
        <v>2.6678532126900001E-9</v>
      </c>
      <c r="H453" s="9">
        <v>45.099999999999902</v>
      </c>
      <c r="I453" s="10">
        <f t="shared" si="29"/>
        <v>5.3105680743012044E-8</v>
      </c>
      <c r="N453" s="8">
        <f t="shared" si="30"/>
        <v>9834.4821661263068</v>
      </c>
      <c r="O453" s="9">
        <v>45.099999999999902</v>
      </c>
      <c r="P453" s="10">
        <f t="shared" si="31"/>
        <v>9784.1906200925387</v>
      </c>
    </row>
    <row r="454" spans="7:16" x14ac:dyDescent="0.3">
      <c r="G454" s="7">
        <f t="shared" si="28"/>
        <v>2.6678532126900001E-9</v>
      </c>
      <c r="H454" s="9">
        <v>45.199999999999903</v>
      </c>
      <c r="I454" s="10">
        <f t="shared" si="29"/>
        <v>5.3385849359472723E-8</v>
      </c>
      <c r="N454" s="8">
        <f t="shared" si="30"/>
        <v>9886.9789699515968</v>
      </c>
      <c r="O454" s="9">
        <v>45.199999999999903</v>
      </c>
      <c r="P454" s="10">
        <f t="shared" si="31"/>
        <v>9835.8088859892541</v>
      </c>
    </row>
    <row r="455" spans="7:16" x14ac:dyDescent="0.3">
      <c r="G455" s="7">
        <f t="shared" si="28"/>
        <v>2.6678532126900001E-9</v>
      </c>
      <c r="H455" s="9">
        <v>45.299999999999898</v>
      </c>
      <c r="I455" s="10">
        <f t="shared" si="29"/>
        <v>5.366731870464149E-8</v>
      </c>
      <c r="N455" s="8">
        <f t="shared" si="30"/>
        <v>9939.7040938396785</v>
      </c>
      <c r="O455" s="9">
        <v>45.299999999999898</v>
      </c>
      <c r="P455" s="10">
        <f t="shared" si="31"/>
        <v>9887.6667981431474</v>
      </c>
    </row>
    <row r="456" spans="7:16" x14ac:dyDescent="0.3">
      <c r="G456" s="7">
        <f t="shared" si="28"/>
        <v>2.6678532126900001E-9</v>
      </c>
      <c r="H456" s="9">
        <v>45.399999999999899</v>
      </c>
      <c r="I456" s="10">
        <f t="shared" si="29"/>
        <v>5.3950093939119454E-8</v>
      </c>
      <c r="N456" s="8">
        <f t="shared" si="30"/>
        <v>9992.6581185683008</v>
      </c>
      <c r="O456" s="9">
        <v>45.399999999999899</v>
      </c>
      <c r="P456" s="10">
        <f t="shared" si="31"/>
        <v>9939.7653073433685</v>
      </c>
    </row>
    <row r="457" spans="7:16" x14ac:dyDescent="0.3">
      <c r="G457" s="7">
        <f t="shared" si="28"/>
        <v>2.6678532126900001E-9</v>
      </c>
      <c r="H457" s="9">
        <v>45.499999999999901</v>
      </c>
      <c r="I457" s="10">
        <f t="shared" si="29"/>
        <v>5.4234180240168601E-8</v>
      </c>
      <c r="N457" s="8">
        <f t="shared" si="30"/>
        <v>10045.841624915191</v>
      </c>
      <c r="O457" s="9">
        <v>45.499999999999901</v>
      </c>
      <c r="P457" s="10">
        <f t="shared" si="31"/>
        <v>9992.1053674486629</v>
      </c>
    </row>
    <row r="458" spans="7:16" x14ac:dyDescent="0.3">
      <c r="G458" s="7">
        <f t="shared" si="28"/>
        <v>2.6678532126900001E-9</v>
      </c>
      <c r="H458" s="9">
        <v>45.599999999999902</v>
      </c>
      <c r="I458" s="10">
        <f t="shared" si="29"/>
        <v>5.4519582801751294E-8</v>
      </c>
      <c r="N458" s="8">
        <f t="shared" si="30"/>
        <v>10099.255193658093</v>
      </c>
      <c r="O458" s="9">
        <v>45.599999999999902</v>
      </c>
      <c r="P458" s="10">
        <f t="shared" si="31"/>
        <v>10044.687935394659</v>
      </c>
    </row>
    <row r="459" spans="7:16" x14ac:dyDescent="0.3">
      <c r="G459" s="7">
        <f t="shared" si="28"/>
        <v>2.6678532126900001E-9</v>
      </c>
      <c r="H459" s="9">
        <v>45.699999999999903</v>
      </c>
      <c r="I459" s="10">
        <f t="shared" si="29"/>
        <v>5.4806306834569631E-8</v>
      </c>
      <c r="N459" s="8">
        <f t="shared" si="30"/>
        <v>10152.899405574739</v>
      </c>
      <c r="O459" s="9">
        <v>45.699999999999903</v>
      </c>
      <c r="P459" s="10">
        <f t="shared" si="31"/>
        <v>10097.51397120111</v>
      </c>
    </row>
    <row r="460" spans="7:16" x14ac:dyDescent="0.3">
      <c r="G460" s="7">
        <f t="shared" si="28"/>
        <v>2.6678532126900001E-9</v>
      </c>
      <c r="H460" s="9">
        <v>45.799999999999898</v>
      </c>
      <c r="I460" s="10">
        <f t="shared" si="29"/>
        <v>5.5094357566105803E-8</v>
      </c>
      <c r="N460" s="8">
        <f t="shared" si="30"/>
        <v>10206.774841442861</v>
      </c>
      <c r="O460" s="9">
        <v>45.799999999999898</v>
      </c>
      <c r="P460" s="10">
        <f t="shared" si="31"/>
        <v>10150.584437979333</v>
      </c>
    </row>
    <row r="461" spans="7:16" x14ac:dyDescent="0.3">
      <c r="G461" s="7">
        <f t="shared" si="28"/>
        <v>2.6678532126900001E-9</v>
      </c>
      <c r="H461" s="9">
        <v>45.899999999999899</v>
      </c>
      <c r="I461" s="10">
        <f t="shared" si="29"/>
        <v>5.5383740240661593E-8</v>
      </c>
      <c r="N461" s="8">
        <f t="shared" si="30"/>
        <v>10260.882082040205</v>
      </c>
      <c r="O461" s="9">
        <v>45.899999999999899</v>
      </c>
      <c r="P461" s="10">
        <f t="shared" si="31"/>
        <v>10203.900301939491</v>
      </c>
    </row>
    <row r="462" spans="7:16" x14ac:dyDescent="0.3">
      <c r="G462" s="7">
        <f t="shared" si="28"/>
        <v>2.6678532126900001E-9</v>
      </c>
      <c r="H462" s="9">
        <v>45.999999999999901</v>
      </c>
      <c r="I462" s="10">
        <f t="shared" si="29"/>
        <v>5.567446011939842E-8</v>
      </c>
      <c r="N462" s="8">
        <f t="shared" si="30"/>
        <v>10315.221708144501</v>
      </c>
      <c r="O462" s="9">
        <v>45.999999999999901</v>
      </c>
      <c r="P462" s="10">
        <f t="shared" si="31"/>
        <v>10257.462532397965</v>
      </c>
    </row>
    <row r="463" spans="7:16" x14ac:dyDescent="0.3">
      <c r="G463" s="7">
        <f t="shared" si="28"/>
        <v>2.6678532126900001E-9</v>
      </c>
      <c r="H463" s="9">
        <v>46.099999999999902</v>
      </c>
      <c r="I463" s="10">
        <f t="shared" si="29"/>
        <v>5.5966522480376539E-8</v>
      </c>
      <c r="N463" s="8">
        <f t="shared" si="30"/>
        <v>10369.794300533487</v>
      </c>
      <c r="O463" s="9">
        <v>46.099999999999902</v>
      </c>
      <c r="P463" s="10">
        <f t="shared" si="31"/>
        <v>10311.272101784574</v>
      </c>
    </row>
    <row r="464" spans="7:16" x14ac:dyDescent="0.3">
      <c r="G464" s="7">
        <f t="shared" si="28"/>
        <v>2.6678532126900001E-9</v>
      </c>
      <c r="H464" s="9">
        <v>46.199999999999903</v>
      </c>
      <c r="I464" s="10">
        <f t="shared" si="29"/>
        <v>5.6259932618596202E-8</v>
      </c>
      <c r="N464" s="8">
        <f t="shared" si="30"/>
        <v>10424.600439984901</v>
      </c>
      <c r="O464" s="9">
        <v>46.199999999999903</v>
      </c>
      <c r="P464" s="10">
        <f t="shared" si="31"/>
        <v>10365.329985650164</v>
      </c>
    </row>
    <row r="465" spans="7:16" x14ac:dyDescent="0.3">
      <c r="G465" s="7">
        <f t="shared" si="28"/>
        <v>2.6678532126900001E-9</v>
      </c>
      <c r="H465" s="9">
        <v>46.299999999999898</v>
      </c>
      <c r="I465" s="10">
        <f t="shared" si="29"/>
        <v>5.655469584603614E-8</v>
      </c>
      <c r="N465" s="8">
        <f t="shared" si="30"/>
        <v>10479.640707276472</v>
      </c>
      <c r="O465" s="9">
        <v>46.299999999999898</v>
      </c>
      <c r="P465" s="10">
        <f t="shared" si="31"/>
        <v>10419.637162673698</v>
      </c>
    </row>
    <row r="466" spans="7:16" x14ac:dyDescent="0.3">
      <c r="G466" s="7">
        <f t="shared" si="28"/>
        <v>2.6678532126900001E-9</v>
      </c>
      <c r="H466" s="9">
        <v>46.399999999999899</v>
      </c>
      <c r="I466" s="10">
        <f t="shared" si="29"/>
        <v>5.6850817491695051E-8</v>
      </c>
      <c r="N466" s="8">
        <f t="shared" si="30"/>
        <v>10534.915683185947</v>
      </c>
      <c r="O466" s="9">
        <v>46.399999999999899</v>
      </c>
      <c r="P466" s="10">
        <f t="shared" si="31"/>
        <v>10474.194614669896</v>
      </c>
    </row>
    <row r="467" spans="7:16" x14ac:dyDescent="0.3">
      <c r="G467" s="7">
        <f t="shared" si="28"/>
        <v>2.6678532126900001E-9</v>
      </c>
      <c r="H467" s="9">
        <v>46.499999999999901</v>
      </c>
      <c r="I467" s="10">
        <f t="shared" si="29"/>
        <v>5.7148302901630554E-8</v>
      </c>
      <c r="N467" s="8">
        <f t="shared" si="30"/>
        <v>10590.42594849106</v>
      </c>
      <c r="O467" s="9">
        <v>46.499999999999901</v>
      </c>
      <c r="P467" s="10">
        <f t="shared" si="31"/>
        <v>10529.003326596414</v>
      </c>
    </row>
    <row r="468" spans="7:16" x14ac:dyDescent="0.3">
      <c r="G468" s="7">
        <f t="shared" si="28"/>
        <v>2.6678532126900001E-9</v>
      </c>
      <c r="H468" s="9">
        <v>46.599999999999902</v>
      </c>
      <c r="I468" s="10">
        <f t="shared" si="29"/>
        <v>5.7447157439000612E-8</v>
      </c>
      <c r="N468" s="8">
        <f t="shared" si="30"/>
        <v>10646.172083969539</v>
      </c>
      <c r="O468" s="9">
        <v>46.599999999999902</v>
      </c>
      <c r="P468" s="10">
        <f t="shared" si="31"/>
        <v>10584.064286561472</v>
      </c>
    </row>
    <row r="469" spans="7:16" x14ac:dyDescent="0.3">
      <c r="G469" s="7">
        <f t="shared" si="28"/>
        <v>2.6678532126900001E-9</v>
      </c>
      <c r="H469" s="9">
        <v>46.699999999999903</v>
      </c>
      <c r="I469" s="10">
        <f t="shared" si="29"/>
        <v>5.7747386484101979E-8</v>
      </c>
      <c r="N469" s="8">
        <f t="shared" si="30"/>
        <v>10702.154670399132</v>
      </c>
      <c r="O469" s="9">
        <v>46.699999999999903</v>
      </c>
      <c r="P469" s="10">
        <f t="shared" si="31"/>
        <v>10639.378485830948</v>
      </c>
    </row>
    <row r="470" spans="7:16" x14ac:dyDescent="0.3">
      <c r="G470" s="7">
        <f t="shared" si="28"/>
        <v>2.6678532126900001E-9</v>
      </c>
      <c r="H470" s="9">
        <v>46.799999999999898</v>
      </c>
      <c r="I470" s="10">
        <f t="shared" si="29"/>
        <v>5.8048995434411694E-8</v>
      </c>
      <c r="N470" s="8">
        <f t="shared" si="30"/>
        <v>10758.374288557563</v>
      </c>
      <c r="O470" s="9">
        <v>46.799999999999898</v>
      </c>
      <c r="P470" s="10">
        <f t="shared" si="31"/>
        <v>10694.946918836011</v>
      </c>
    </row>
    <row r="471" spans="7:16" x14ac:dyDescent="0.3">
      <c r="G471" s="7">
        <f t="shared" si="28"/>
        <v>2.6678532126900001E-9</v>
      </c>
      <c r="H471" s="9">
        <v>46.899999999999899</v>
      </c>
      <c r="I471" s="10">
        <f t="shared" si="29"/>
        <v>5.8351989704627887E-8</v>
      </c>
      <c r="N471" s="8">
        <f t="shared" si="30"/>
        <v>10814.831519222582</v>
      </c>
      <c r="O471" s="9">
        <v>46.899999999999899</v>
      </c>
      <c r="P471" s="10">
        <f t="shared" si="31"/>
        <v>10750.770583180642</v>
      </c>
    </row>
    <row r="472" spans="7:16" x14ac:dyDescent="0.3">
      <c r="G472" s="7">
        <f t="shared" si="28"/>
        <v>2.6678532126900001E-9</v>
      </c>
      <c r="H472" s="9">
        <v>46.999999999999901</v>
      </c>
      <c r="I472" s="10">
        <f t="shared" si="29"/>
        <v>5.8656374726708118E-8</v>
      </c>
      <c r="N472" s="8">
        <f t="shared" si="30"/>
        <v>10871.526943171913</v>
      </c>
      <c r="O472" s="9">
        <v>46.999999999999901</v>
      </c>
      <c r="P472" s="10">
        <f t="shared" si="31"/>
        <v>10806.850479648703</v>
      </c>
    </row>
    <row r="473" spans="7:16" x14ac:dyDescent="0.3">
      <c r="G473" s="7">
        <f t="shared" si="28"/>
        <v>2.6678532126900001E-9</v>
      </c>
      <c r="H473" s="9">
        <v>47.099999999999902</v>
      </c>
      <c r="I473" s="10">
        <f t="shared" si="29"/>
        <v>5.896215594991191E-8</v>
      </c>
      <c r="N473" s="8">
        <f t="shared" si="30"/>
        <v>10928.461141183305</v>
      </c>
      <c r="O473" s="9">
        <v>47.099999999999902</v>
      </c>
      <c r="P473" s="10">
        <f t="shared" si="31"/>
        <v>10863.18761221177</v>
      </c>
    </row>
    <row r="474" spans="7:16" x14ac:dyDescent="0.3">
      <c r="G474" s="7">
        <f t="shared" si="28"/>
        <v>2.6678532126900001E-9</v>
      </c>
      <c r="H474" s="9">
        <v>47.199999999999903</v>
      </c>
      <c r="I474" s="10">
        <f t="shared" si="29"/>
        <v>5.9269338840839821E-8</v>
      </c>
      <c r="N474" s="8">
        <f t="shared" si="30"/>
        <v>10985.634694034485</v>
      </c>
      <c r="O474" s="9">
        <v>47.199999999999903</v>
      </c>
      <c r="P474" s="10">
        <f t="shared" si="31"/>
        <v>10919.782988036328</v>
      </c>
    </row>
    <row r="475" spans="7:16" x14ac:dyDescent="0.3">
      <c r="G475" s="7">
        <f t="shared" si="28"/>
        <v>2.6678532126900001E-9</v>
      </c>
      <c r="H475" s="9">
        <v>47.299999999999898</v>
      </c>
      <c r="I475" s="10">
        <f t="shared" si="29"/>
        <v>5.9577928883474623E-8</v>
      </c>
      <c r="N475" s="8">
        <f t="shared" si="30"/>
        <v>11043.048182503186</v>
      </c>
      <c r="O475" s="9">
        <v>47.299999999999898</v>
      </c>
      <c r="P475" s="10">
        <f t="shared" si="31"/>
        <v>10976.637617491364</v>
      </c>
    </row>
    <row r="476" spans="7:16" x14ac:dyDescent="0.3">
      <c r="G476" s="7">
        <f t="shared" si="28"/>
        <v>2.6678532126900001E-9</v>
      </c>
      <c r="H476" s="9">
        <v>47.399999999999899</v>
      </c>
      <c r="I476" s="10">
        <f t="shared" si="29"/>
        <v>5.9887931579221512E-8</v>
      </c>
      <c r="N476" s="8">
        <f t="shared" si="30"/>
        <v>11100.702187367155</v>
      </c>
      <c r="O476" s="9">
        <v>47.399999999999899</v>
      </c>
      <c r="P476" s="10">
        <f t="shared" si="31"/>
        <v>11033.752514155771</v>
      </c>
    </row>
    <row r="477" spans="7:16" x14ac:dyDescent="0.3">
      <c r="G477" s="7">
        <f t="shared" si="28"/>
        <v>2.6678532126900001E-9</v>
      </c>
      <c r="H477" s="9">
        <v>47.499999999999901</v>
      </c>
      <c r="I477" s="10">
        <f t="shared" si="29"/>
        <v>6.0199352446948768E-8</v>
      </c>
      <c r="N477" s="8">
        <f t="shared" si="30"/>
        <v>11158.597289404122</v>
      </c>
      <c r="O477" s="9">
        <v>47.499999999999901</v>
      </c>
      <c r="P477" s="10">
        <f t="shared" si="31"/>
        <v>11091.12869482584</v>
      </c>
    </row>
    <row r="478" spans="7:16" x14ac:dyDescent="0.3">
      <c r="G478" s="7">
        <f t="shared" si="28"/>
        <v>2.6678532126900001E-9</v>
      </c>
      <c r="H478" s="9">
        <v>47.599999999999902</v>
      </c>
      <c r="I478" s="10">
        <f t="shared" si="29"/>
        <v>6.0512197023028675E-8</v>
      </c>
      <c r="N478" s="8">
        <f t="shared" si="30"/>
        <v>11216.73406939183</v>
      </c>
      <c r="O478" s="9">
        <v>47.599999999999902</v>
      </c>
      <c r="P478" s="10">
        <f t="shared" si="31"/>
        <v>11148.767179522803</v>
      </c>
    </row>
    <row r="479" spans="7:16" x14ac:dyDescent="0.3">
      <c r="G479" s="7">
        <f t="shared" si="28"/>
        <v>2.6678532126900001E-9</v>
      </c>
      <c r="H479" s="9">
        <v>47.699999999999903</v>
      </c>
      <c r="I479" s="10">
        <f t="shared" si="29"/>
        <v>6.0826470861377678E-8</v>
      </c>
      <c r="N479" s="8">
        <f t="shared" si="30"/>
        <v>11275.113108108008</v>
      </c>
      <c r="O479" s="9">
        <v>47.699999999999903</v>
      </c>
      <c r="P479" s="10">
        <f t="shared" si="31"/>
        <v>11206.668991500223</v>
      </c>
    </row>
    <row r="480" spans="7:16" x14ac:dyDescent="0.3">
      <c r="G480" s="7">
        <f t="shared" si="28"/>
        <v>2.6678532126900001E-9</v>
      </c>
      <c r="H480" s="9">
        <v>47.799999999999898</v>
      </c>
      <c r="I480" s="10">
        <f t="shared" si="29"/>
        <v>6.1142179533497872E-8</v>
      </c>
      <c r="N480" s="8">
        <f t="shared" si="30"/>
        <v>11333.73498633039</v>
      </c>
      <c r="O480" s="9">
        <v>47.799999999999898</v>
      </c>
      <c r="P480" s="10">
        <f t="shared" si="31"/>
        <v>11264.835157251648</v>
      </c>
    </row>
    <row r="481" spans="7:16" x14ac:dyDescent="0.3">
      <c r="G481" s="7">
        <f t="shared" si="28"/>
        <v>2.6678532126900001E-9</v>
      </c>
      <c r="H481" s="9">
        <v>47.899999999999899</v>
      </c>
      <c r="I481" s="10">
        <f t="shared" si="29"/>
        <v>6.1459328628517128E-8</v>
      </c>
      <c r="N481" s="8">
        <f t="shared" si="30"/>
        <v>11392.600284836722</v>
      </c>
      <c r="O481" s="9">
        <v>47.899999999999899</v>
      </c>
      <c r="P481" s="10">
        <f t="shared" si="31"/>
        <v>11323.266706517996</v>
      </c>
    </row>
    <row r="482" spans="7:16" x14ac:dyDescent="0.3">
      <c r="G482" s="7">
        <f t="shared" si="28"/>
        <v>2.6678532126900001E-9</v>
      </c>
      <c r="H482" s="9">
        <v>47.999999999999901</v>
      </c>
      <c r="I482" s="10">
        <f t="shared" si="29"/>
        <v>6.1777923753229697E-8</v>
      </c>
      <c r="N482" s="8">
        <f t="shared" si="30"/>
        <v>11451.709584404738</v>
      </c>
      <c r="O482" s="9">
        <v>47.999999999999901</v>
      </c>
      <c r="P482" s="10">
        <f t="shared" si="31"/>
        <v>11381.96467229504</v>
      </c>
    </row>
    <row r="483" spans="7:16" x14ac:dyDescent="0.3">
      <c r="G483" s="7">
        <f t="shared" si="28"/>
        <v>2.6678532126900001E-9</v>
      </c>
      <c r="H483" s="9">
        <v>48.099999999999902</v>
      </c>
      <c r="I483" s="10">
        <f t="shared" si="29"/>
        <v>6.2097970532139094E-8</v>
      </c>
      <c r="N483" s="8">
        <f t="shared" si="30"/>
        <v>11511.063465812169</v>
      </c>
      <c r="O483" s="9">
        <v>48.099999999999902</v>
      </c>
      <c r="P483" s="10">
        <f t="shared" si="31"/>
        <v>11440.930090841306</v>
      </c>
    </row>
    <row r="484" spans="7:16" x14ac:dyDescent="0.3">
      <c r="G484" s="7">
        <f t="shared" si="28"/>
        <v>2.6678532126900001E-9</v>
      </c>
      <c r="H484" s="9">
        <v>48.199999999999903</v>
      </c>
      <c r="I484" s="10">
        <f t="shared" si="29"/>
        <v>6.2419474607495852E-8</v>
      </c>
      <c r="N484" s="8">
        <f t="shared" si="30"/>
        <v>11570.662509836755</v>
      </c>
      <c r="O484" s="9">
        <v>48.199999999999903</v>
      </c>
      <c r="P484" s="10">
        <f t="shared" si="31"/>
        <v>11500.164001685036</v>
      </c>
    </row>
    <row r="485" spans="7:16" x14ac:dyDescent="0.3">
      <c r="G485" s="7">
        <f t="shared" si="28"/>
        <v>2.6678532126900001E-9</v>
      </c>
      <c r="H485" s="9">
        <v>48.299999999999898</v>
      </c>
      <c r="I485" s="10">
        <f t="shared" si="29"/>
        <v>6.2742441639341188E-8</v>
      </c>
      <c r="N485" s="8">
        <f t="shared" si="30"/>
        <v>11630.50729725623</v>
      </c>
      <c r="O485" s="9">
        <v>48.299999999999898</v>
      </c>
      <c r="P485" s="10">
        <f t="shared" si="31"/>
        <v>11559.667447632221</v>
      </c>
    </row>
    <row r="486" spans="7:16" x14ac:dyDescent="0.3">
      <c r="G486" s="7">
        <f t="shared" si="28"/>
        <v>2.6678532126900001E-9</v>
      </c>
      <c r="H486" s="9">
        <v>48.399999999999899</v>
      </c>
      <c r="I486" s="10">
        <f t="shared" si="29"/>
        <v>6.3066877305546921E-8</v>
      </c>
      <c r="N486" s="8">
        <f t="shared" si="30"/>
        <v>11690.598408848336</v>
      </c>
      <c r="O486" s="9">
        <v>48.399999999999899</v>
      </c>
      <c r="P486" s="10">
        <f t="shared" si="31"/>
        <v>11619.441474773965</v>
      </c>
    </row>
    <row r="487" spans="7:16" x14ac:dyDescent="0.3">
      <c r="G487" s="7">
        <f t="shared" si="28"/>
        <v>2.6678532126900001E-9</v>
      </c>
      <c r="H487" s="9">
        <v>48.499999999999901</v>
      </c>
      <c r="I487" s="10">
        <f t="shared" si="29"/>
        <v>6.3392787301856521E-8</v>
      </c>
      <c r="N487" s="8">
        <f t="shared" si="30"/>
        <v>11750.936425390806</v>
      </c>
      <c r="O487" s="9">
        <v>48.499999999999901</v>
      </c>
      <c r="P487" s="10">
        <f t="shared" si="31"/>
        <v>11679.487132494045</v>
      </c>
    </row>
    <row r="488" spans="7:16" x14ac:dyDescent="0.3">
      <c r="G488" s="7">
        <f t="shared" si="28"/>
        <v>2.6678532126900001E-9</v>
      </c>
      <c r="H488" s="9">
        <v>48.599999999999902</v>
      </c>
      <c r="I488" s="10">
        <f t="shared" si="29"/>
        <v>6.3720177341926856E-8</v>
      </c>
      <c r="N488" s="8">
        <f t="shared" si="30"/>
        <v>11811.521927661375</v>
      </c>
      <c r="O488" s="9">
        <v>48.599999999999902</v>
      </c>
      <c r="P488" s="10">
        <f t="shared" si="31"/>
        <v>11739.805473476605</v>
      </c>
    </row>
    <row r="489" spans="7:16" x14ac:dyDescent="0.3">
      <c r="G489" s="7">
        <f t="shared" si="28"/>
        <v>2.6678532126900001E-9</v>
      </c>
      <c r="H489" s="9">
        <v>48.699999999999903</v>
      </c>
      <c r="I489" s="10">
        <f t="shared" si="29"/>
        <v>6.4049053157368809E-8</v>
      </c>
      <c r="N489" s="8">
        <f t="shared" si="30"/>
        <v>11872.355496437782</v>
      </c>
      <c r="O489" s="9">
        <v>48.699999999999903</v>
      </c>
      <c r="P489" s="10">
        <f t="shared" si="31"/>
        <v>11800.39755371363</v>
      </c>
    </row>
    <row r="490" spans="7:16" x14ac:dyDescent="0.3">
      <c r="G490" s="7">
        <f t="shared" si="28"/>
        <v>2.6678532126900001E-9</v>
      </c>
      <c r="H490" s="9">
        <v>48.799999999999898</v>
      </c>
      <c r="I490" s="10">
        <f t="shared" si="29"/>
        <v>6.4379420497788318E-8</v>
      </c>
      <c r="N490" s="8">
        <f t="shared" si="30"/>
        <v>11933.437712497756</v>
      </c>
      <c r="O490" s="9">
        <v>48.799999999999898</v>
      </c>
      <c r="P490" s="10">
        <f t="shared" si="31"/>
        <v>11861.26443251252</v>
      </c>
    </row>
    <row r="491" spans="7:16" x14ac:dyDescent="0.3">
      <c r="G491" s="7">
        <f t="shared" si="28"/>
        <v>2.6678532126900001E-9</v>
      </c>
      <c r="H491" s="9">
        <v>48.899999999999899</v>
      </c>
      <c r="I491" s="10">
        <f t="shared" si="29"/>
        <v>6.4711285130828994E-8</v>
      </c>
      <c r="N491" s="8">
        <f t="shared" si="30"/>
        <v>11994.769156619046</v>
      </c>
      <c r="O491" s="9">
        <v>48.899999999999899</v>
      </c>
      <c r="P491" s="10">
        <f t="shared" si="31"/>
        <v>11922.407172503934</v>
      </c>
    </row>
    <row r="492" spans="7:16" x14ac:dyDescent="0.3">
      <c r="G492" s="7">
        <f t="shared" si="28"/>
        <v>2.6678532126900001E-9</v>
      </c>
      <c r="H492" s="9">
        <v>48.999999999999901</v>
      </c>
      <c r="I492" s="10">
        <f t="shared" si="29"/>
        <v>6.5044652842211602E-8</v>
      </c>
      <c r="N492" s="8">
        <f t="shared" si="30"/>
        <v>12056.350409579378</v>
      </c>
      <c r="O492" s="9">
        <v>48.999999999999901</v>
      </c>
      <c r="P492" s="10">
        <f t="shared" si="31"/>
        <v>11983.826839649066</v>
      </c>
    </row>
    <row r="493" spans="7:16" x14ac:dyDescent="0.3">
      <c r="G493" s="7">
        <f t="shared" si="28"/>
        <v>2.6678532126900001E-9</v>
      </c>
      <c r="H493" s="9">
        <v>49.099999999999902</v>
      </c>
      <c r="I493" s="10">
        <f t="shared" si="29"/>
        <v>6.5379529435777255E-8</v>
      </c>
      <c r="N493" s="8">
        <f t="shared" si="30"/>
        <v>12118.182052156499</v>
      </c>
      <c r="O493" s="9">
        <v>49.099999999999902</v>
      </c>
      <c r="P493" s="10">
        <f t="shared" si="31"/>
        <v>12045.524503247601</v>
      </c>
    </row>
    <row r="494" spans="7:16" x14ac:dyDescent="0.3">
      <c r="G494" s="7">
        <f t="shared" si="28"/>
        <v>2.6678532126900001E-9</v>
      </c>
      <c r="H494" s="9">
        <v>49.199999999999903</v>
      </c>
      <c r="I494" s="10">
        <f t="shared" si="29"/>
        <v>6.5715920733527282E-8</v>
      </c>
      <c r="N494" s="8">
        <f t="shared" si="30"/>
        <v>12180.264665128132</v>
      </c>
      <c r="O494" s="9">
        <v>49.199999999999903</v>
      </c>
      <c r="P494" s="10">
        <f t="shared" si="31"/>
        <v>12107.501235945067</v>
      </c>
    </row>
    <row r="495" spans="7:16" x14ac:dyDescent="0.3">
      <c r="G495" s="7">
        <f t="shared" si="28"/>
        <v>2.6678532126900001E-9</v>
      </c>
      <c r="H495" s="9">
        <v>49.299999999999898</v>
      </c>
      <c r="I495" s="10">
        <f t="shared" si="29"/>
        <v>6.6053832575665286E-8</v>
      </c>
      <c r="N495" s="8">
        <f t="shared" si="30"/>
        <v>12242.598829272021</v>
      </c>
      <c r="O495" s="9">
        <v>49.299999999999898</v>
      </c>
      <c r="P495" s="10">
        <f t="shared" si="31"/>
        <v>12169.758113740572</v>
      </c>
    </row>
    <row r="496" spans="7:16" x14ac:dyDescent="0.3">
      <c r="G496" s="7">
        <f t="shared" si="28"/>
        <v>2.6678532126900001E-9</v>
      </c>
      <c r="H496" s="9">
        <v>49.399999999999899</v>
      </c>
      <c r="I496" s="10">
        <f t="shared" si="29"/>
        <v>6.6393270820639921E-8</v>
      </c>
      <c r="N496" s="8">
        <f t="shared" si="30"/>
        <v>12305.185125365902</v>
      </c>
      <c r="O496" s="9">
        <v>49.399999999999899</v>
      </c>
      <c r="P496" s="10">
        <f t="shared" si="31"/>
        <v>12232.296215994698</v>
      </c>
    </row>
    <row r="497" spans="7:16" x14ac:dyDescent="0.3">
      <c r="G497" s="7">
        <f t="shared" si="28"/>
        <v>2.6678532126900001E-9</v>
      </c>
      <c r="H497" s="9">
        <v>49.499999999999901</v>
      </c>
      <c r="I497" s="10">
        <f t="shared" si="29"/>
        <v>6.6734241345184542E-8</v>
      </c>
      <c r="N497" s="8">
        <f t="shared" si="30"/>
        <v>12368.024134187513</v>
      </c>
      <c r="O497" s="9">
        <v>49.499999999999901</v>
      </c>
      <c r="P497" s="10">
        <f t="shared" si="31"/>
        <v>12295.1166254368</v>
      </c>
    </row>
    <row r="498" spans="7:16" x14ac:dyDescent="0.3">
      <c r="G498" s="7">
        <f t="shared" si="28"/>
        <v>2.6678532126900001E-9</v>
      </c>
      <c r="H498" s="9">
        <v>49.599999999999902</v>
      </c>
      <c r="I498" s="10">
        <f t="shared" si="29"/>
        <v>6.7076750044360008E-8</v>
      </c>
      <c r="N498" s="8">
        <f t="shared" si="30"/>
        <v>12431.116436514592</v>
      </c>
      <c r="O498" s="9">
        <v>49.599999999999902</v>
      </c>
      <c r="P498" s="10">
        <f t="shared" si="31"/>
        <v>12358.220428172888</v>
      </c>
    </row>
    <row r="499" spans="7:16" x14ac:dyDescent="0.3">
      <c r="G499" s="7">
        <f t="shared" si="28"/>
        <v>2.6678532126900001E-9</v>
      </c>
      <c r="H499" s="9">
        <v>49.699999999999903</v>
      </c>
      <c r="I499" s="10">
        <f t="shared" si="29"/>
        <v>6.742080283159584E-8</v>
      </c>
      <c r="N499" s="8">
        <f t="shared" si="30"/>
        <v>12494.462613124871</v>
      </c>
      <c r="O499" s="9">
        <v>49.699999999999903</v>
      </c>
      <c r="P499" s="10">
        <f t="shared" si="31"/>
        <v>12421.608713693218</v>
      </c>
    </row>
    <row r="500" spans="7:16" x14ac:dyDescent="0.3">
      <c r="G500" s="7">
        <f t="shared" si="28"/>
        <v>2.6678532126900001E-9</v>
      </c>
      <c r="H500" s="9">
        <v>49.799999999999898</v>
      </c>
      <c r="I500" s="10">
        <f t="shared" si="29"/>
        <v>6.7766405638732034E-8</v>
      </c>
      <c r="N500" s="8">
        <f t="shared" si="30"/>
        <v>12558.063244796076</v>
      </c>
      <c r="O500" s="9">
        <v>49.799999999999898</v>
      </c>
      <c r="P500" s="10">
        <f t="shared" si="31"/>
        <v>12485.28257487999</v>
      </c>
    </row>
    <row r="501" spans="7:16" x14ac:dyDescent="0.3">
      <c r="G501" s="7">
        <f t="shared" si="28"/>
        <v>2.6678532126900001E-9</v>
      </c>
      <c r="H501" s="9">
        <v>49.899999999999899</v>
      </c>
      <c r="I501" s="10">
        <f t="shared" si="29"/>
        <v>6.8113564416062111E-8</v>
      </c>
      <c r="N501" s="8">
        <f t="shared" si="30"/>
        <v>12621.918912305962</v>
      </c>
      <c r="O501" s="9">
        <v>49.899999999999899</v>
      </c>
      <c r="P501" s="10">
        <f t="shared" si="31"/>
        <v>12549.243108015284</v>
      </c>
    </row>
    <row r="502" spans="7:16" x14ac:dyDescent="0.3">
      <c r="G502" s="7">
        <f t="shared" si="28"/>
        <v>2.6678532126900001E-9</v>
      </c>
      <c r="H502" s="9">
        <v>49.999999999999901</v>
      </c>
      <c r="I502" s="10">
        <f t="shared" si="29"/>
        <v>6.846228513237224E-8</v>
      </c>
      <c r="N502" s="8">
        <f t="shared" si="30"/>
        <v>12686.030196432263</v>
      </c>
      <c r="O502" s="9">
        <v>49.999999999999901</v>
      </c>
      <c r="P502" s="10">
        <f t="shared" si="31"/>
        <v>12613.491412788262</v>
      </c>
    </row>
    <row r="503" spans="7:16" x14ac:dyDescent="0.3">
      <c r="G503" s="7">
        <f t="shared" si="28"/>
        <v>2.6678532126900001E-9</v>
      </c>
      <c r="H503" s="9">
        <v>50.099999999999902</v>
      </c>
      <c r="I503" s="10">
        <f t="shared" si="29"/>
        <v>6.8812573774986027E-8</v>
      </c>
      <c r="N503" s="8">
        <f t="shared" si="30"/>
        <v>12750.397677952704</v>
      </c>
      <c r="O503" s="9">
        <v>50.099999999999902</v>
      </c>
      <c r="P503" s="10">
        <f t="shared" si="31"/>
        <v>12678.028592303426</v>
      </c>
    </row>
    <row r="504" spans="7:16" x14ac:dyDescent="0.3">
      <c r="G504" s="7">
        <f t="shared" si="28"/>
        <v>2.6678532126900001E-9</v>
      </c>
      <c r="H504" s="9">
        <v>50.199999999999903</v>
      </c>
      <c r="I504" s="10">
        <f t="shared" si="29"/>
        <v>6.916443634980444E-8</v>
      </c>
      <c r="N504" s="8">
        <f t="shared" si="30"/>
        <v>12815.021937645033</v>
      </c>
      <c r="O504" s="9">
        <v>50.199999999999903</v>
      </c>
      <c r="P504" s="10">
        <f t="shared" si="31"/>
        <v>12742.85575308797</v>
      </c>
    </row>
    <row r="505" spans="7:16" x14ac:dyDescent="0.3">
      <c r="G505" s="7">
        <f t="shared" si="28"/>
        <v>2.6678532126900001E-9</v>
      </c>
      <c r="H505" s="9">
        <v>50.299999999999898</v>
      </c>
      <c r="I505" s="10">
        <f t="shared" si="29"/>
        <v>6.9517878881348351E-8</v>
      </c>
      <c r="N505" s="8">
        <f t="shared" si="30"/>
        <v>12879.903556286972</v>
      </c>
      <c r="O505" s="9">
        <v>50.299999999999898</v>
      </c>
      <c r="P505" s="10">
        <f t="shared" si="31"/>
        <v>12807.974005099621</v>
      </c>
    </row>
    <row r="506" spans="7:16" x14ac:dyDescent="0.3">
      <c r="G506" s="7">
        <f t="shared" si="28"/>
        <v>2.6678532126900001E-9</v>
      </c>
      <c r="H506" s="9">
        <v>50.399999999999899</v>
      </c>
      <c r="I506" s="10">
        <f t="shared" si="29"/>
        <v>6.987290741280193E-8</v>
      </c>
      <c r="N506" s="8">
        <f t="shared" si="30"/>
        <v>12945.043114656275</v>
      </c>
      <c r="O506" s="9">
        <v>50.399999999999899</v>
      </c>
      <c r="P506" s="10">
        <f t="shared" si="31"/>
        <v>12873.384461734628</v>
      </c>
    </row>
    <row r="507" spans="7:16" x14ac:dyDescent="0.3">
      <c r="G507" s="7">
        <f t="shared" si="28"/>
        <v>2.6678532126900001E-9</v>
      </c>
      <c r="H507" s="9">
        <v>50.499999999999901</v>
      </c>
      <c r="I507" s="10">
        <f t="shared" si="29"/>
        <v>7.0229528006052046E-8</v>
      </c>
      <c r="N507" s="8">
        <f t="shared" si="30"/>
        <v>13010.441193530671</v>
      </c>
      <c r="O507" s="9">
        <v>50.499999999999901</v>
      </c>
      <c r="P507" s="10">
        <f t="shared" si="31"/>
        <v>12939.08823983503</v>
      </c>
    </row>
    <row r="508" spans="7:16" x14ac:dyDescent="0.3">
      <c r="G508" s="7">
        <f t="shared" si="28"/>
        <v>2.6678532126900001E-9</v>
      </c>
      <c r="H508" s="9">
        <v>50.599999999999902</v>
      </c>
      <c r="I508" s="10">
        <f t="shared" si="29"/>
        <v>7.0587746741732817E-8</v>
      </c>
      <c r="N508" s="8">
        <f t="shared" si="30"/>
        <v>13076.098373687893</v>
      </c>
      <c r="O508" s="9">
        <v>50.599999999999902</v>
      </c>
      <c r="P508" s="10">
        <f t="shared" si="31"/>
        <v>13005.086459696855</v>
      </c>
    </row>
    <row r="509" spans="7:16" x14ac:dyDescent="0.3">
      <c r="G509" s="7">
        <f t="shared" si="28"/>
        <v>2.6678532126900001E-9</v>
      </c>
      <c r="H509" s="9">
        <v>50.699999999999903</v>
      </c>
      <c r="I509" s="10">
        <f t="shared" si="29"/>
        <v>7.0947569719266345E-8</v>
      </c>
      <c r="N509" s="8">
        <f t="shared" si="30"/>
        <v>13142.015235905679</v>
      </c>
      <c r="O509" s="9">
        <v>50.699999999999903</v>
      </c>
      <c r="P509" s="10">
        <f t="shared" si="31"/>
        <v>13071.380245077631</v>
      </c>
    </row>
    <row r="510" spans="7:16" x14ac:dyDescent="0.3">
      <c r="G510" s="7">
        <f t="shared" si="28"/>
        <v>2.6678532126900001E-9</v>
      </c>
      <c r="H510" s="9">
        <v>50.799999999999898</v>
      </c>
      <c r="I510" s="10">
        <f t="shared" si="29"/>
        <v>7.1309003056905597E-8</v>
      </c>
      <c r="N510" s="8">
        <f t="shared" si="30"/>
        <v>13208.192360961764</v>
      </c>
      <c r="O510" s="9">
        <v>50.799999999999898</v>
      </c>
      <c r="P510" s="10">
        <f t="shared" si="31"/>
        <v>13137.970723204287</v>
      </c>
    </row>
    <row r="511" spans="7:16" x14ac:dyDescent="0.3">
      <c r="G511" s="7">
        <f t="shared" si="28"/>
        <v>2.6678532126900001E-9</v>
      </c>
      <c r="H511" s="9">
        <v>50.899999999999899</v>
      </c>
      <c r="I511" s="10">
        <f t="shared" si="29"/>
        <v>7.1672052891776482E-8</v>
      </c>
      <c r="N511" s="8">
        <f t="shared" si="30"/>
        <v>13274.630329633894</v>
      </c>
      <c r="O511" s="9">
        <v>50.899999999999899</v>
      </c>
      <c r="P511" s="10">
        <f t="shared" si="31"/>
        <v>13204.859024780899</v>
      </c>
    </row>
    <row r="512" spans="7:16" x14ac:dyDescent="0.3">
      <c r="G512" s="7">
        <f t="shared" si="28"/>
        <v>2.6678532126900001E-9</v>
      </c>
      <c r="H512" s="9">
        <v>50.999999999999901</v>
      </c>
      <c r="I512" s="10">
        <f t="shared" si="29"/>
        <v>7.2036725379920303E-8</v>
      </c>
      <c r="N512" s="8">
        <f t="shared" si="30"/>
        <v>13341.329722699797</v>
      </c>
      <c r="O512" s="9">
        <v>50.999999999999901</v>
      </c>
      <c r="P512" s="10">
        <f t="shared" si="31"/>
        <v>13272.046283996517</v>
      </c>
    </row>
    <row r="513" spans="7:16" x14ac:dyDescent="0.3">
      <c r="G513" s="7">
        <f t="shared" si="28"/>
        <v>2.6678532126900001E-9</v>
      </c>
      <c r="H513" s="9">
        <v>51.099999999999902</v>
      </c>
      <c r="I513" s="10">
        <f t="shared" si="29"/>
        <v>7.2403026696336315E-8</v>
      </c>
      <c r="N513" s="8">
        <f t="shared" si="30"/>
        <v>13408.291120937207</v>
      </c>
      <c r="O513" s="9">
        <v>51.099999999999902</v>
      </c>
      <c r="P513" s="10">
        <f t="shared" si="31"/>
        <v>13339.533638533003</v>
      </c>
    </row>
    <row r="514" spans="7:16" x14ac:dyDescent="0.3">
      <c r="G514" s="7">
        <f t="shared" si="28"/>
        <v>2.6678532126900001E-9</v>
      </c>
      <c r="H514" s="9">
        <v>51.199999999999903</v>
      </c>
      <c r="I514" s="10">
        <f t="shared" si="29"/>
        <v>7.27709630350231E-8</v>
      </c>
      <c r="N514" s="8">
        <f t="shared" si="30"/>
        <v>13475.515105123864</v>
      </c>
      <c r="O514" s="9">
        <v>51.199999999999903</v>
      </c>
      <c r="P514" s="10">
        <f t="shared" si="31"/>
        <v>13407.322229572655</v>
      </c>
    </row>
    <row r="515" spans="7:16" x14ac:dyDescent="0.3">
      <c r="G515" s="7">
        <f t="shared" ref="G515:G578" si="32">5.2538151E-13* (F515^3) - 9.27905831E-12 *(F515^2) +4.7426215836E-10*F515 +2.66785321269E-09</f>
        <v>2.6678532126900001E-9</v>
      </c>
      <c r="H515" s="9">
        <v>51.299999999999898</v>
      </c>
      <c r="I515" s="10">
        <f t="shared" ref="I515:I578" si="33">EXP(-IF(H515&gt;0,5331,5419)/(H515+273.15))</f>
        <v>7.3140540609022306E-8</v>
      </c>
      <c r="N515" s="8">
        <f t="shared" ref="N515:N578" si="34">IF(O515&gt;0,1.8424,2.498)*10^11*(5.2538151E-13* (O515^3) - 9.27905831E-12 *(O515^2) +4.7426215836E-10*O515 +2.66785321269E-09)</f>
        <v>13543.002256037502</v>
      </c>
      <c r="O515" s="9">
        <v>51.299999999999898</v>
      </c>
      <c r="P515" s="10">
        <f t="shared" ref="P515:P578" si="35">IF(O515&gt;0,1.8424,2.498)*10^11*EXP(-IF(O515&gt;0,5331,5419)/(O515+273.15))</f>
        <v>13475.41320180627</v>
      </c>
    </row>
    <row r="516" spans="7:16" x14ac:dyDescent="0.3">
      <c r="G516" s="7">
        <f t="shared" si="32"/>
        <v>2.6678532126900001E-9</v>
      </c>
      <c r="H516" s="9">
        <v>51.399999999999899</v>
      </c>
      <c r="I516" s="10">
        <f t="shared" si="33"/>
        <v>7.351176565046095E-8</v>
      </c>
      <c r="N516" s="8">
        <f t="shared" si="34"/>
        <v>13610.753154455862</v>
      </c>
      <c r="O516" s="9">
        <v>51.399999999999899</v>
      </c>
      <c r="P516" s="10">
        <f t="shared" si="35"/>
        <v>13543.807703440925</v>
      </c>
    </row>
    <row r="517" spans="7:16" x14ac:dyDescent="0.3">
      <c r="G517" s="7">
        <f t="shared" si="32"/>
        <v>2.6678532126900001E-9</v>
      </c>
      <c r="H517" s="9">
        <v>51.499999999999901</v>
      </c>
      <c r="I517" s="10">
        <f t="shared" si="33"/>
        <v>7.3884644410592811E-8</v>
      </c>
      <c r="N517" s="8">
        <f t="shared" si="34"/>
        <v>13678.76838115668</v>
      </c>
      <c r="O517" s="9">
        <v>51.499999999999901</v>
      </c>
      <c r="P517" s="10">
        <f t="shared" si="35"/>
        <v>13612.506886207619</v>
      </c>
    </row>
    <row r="518" spans="7:16" x14ac:dyDescent="0.3">
      <c r="G518" s="7">
        <f t="shared" si="32"/>
        <v>2.6678532126900001E-9</v>
      </c>
      <c r="H518" s="9">
        <v>51.599999999999902</v>
      </c>
      <c r="I518" s="10">
        <f t="shared" si="33"/>
        <v>7.4259183159842746E-8</v>
      </c>
      <c r="N518" s="8">
        <f t="shared" si="34"/>
        <v>13747.048516917695</v>
      </c>
      <c r="O518" s="9">
        <v>51.599999999999902</v>
      </c>
      <c r="P518" s="10">
        <f t="shared" si="35"/>
        <v>13681.511905369427</v>
      </c>
    </row>
    <row r="519" spans="7:16" x14ac:dyDescent="0.3">
      <c r="G519" s="7">
        <f t="shared" si="32"/>
        <v>2.6678532126900001E-9</v>
      </c>
      <c r="H519" s="9">
        <v>51.699999999999903</v>
      </c>
      <c r="I519" s="10">
        <f t="shared" si="33"/>
        <v>7.4635388187848149E-8</v>
      </c>
      <c r="N519" s="8">
        <f t="shared" si="34"/>
        <v>13815.594142516635</v>
      </c>
      <c r="O519" s="9">
        <v>51.699999999999903</v>
      </c>
      <c r="P519" s="10">
        <f t="shared" si="35"/>
        <v>13750.823919729142</v>
      </c>
    </row>
    <row r="520" spans="7:16" x14ac:dyDescent="0.3">
      <c r="G520" s="7">
        <f t="shared" si="32"/>
        <v>2.6678532126900001E-9</v>
      </c>
      <c r="H520" s="9">
        <v>51.799999999999898</v>
      </c>
      <c r="I520" s="10">
        <f t="shared" si="33"/>
        <v>7.5013265803502038E-8</v>
      </c>
      <c r="N520" s="8">
        <f t="shared" si="34"/>
        <v>13884.405838731234</v>
      </c>
      <c r="O520" s="9">
        <v>51.799999999999898</v>
      </c>
      <c r="P520" s="10">
        <f t="shared" si="35"/>
        <v>13820.444091637215</v>
      </c>
    </row>
    <row r="521" spans="7:16" x14ac:dyDescent="0.3">
      <c r="G521" s="7">
        <f t="shared" si="32"/>
        <v>2.6678532126900001E-9</v>
      </c>
      <c r="H521" s="9">
        <v>51.899999999999899</v>
      </c>
      <c r="I521" s="10">
        <f t="shared" si="33"/>
        <v>7.5392822334995967E-8</v>
      </c>
      <c r="N521" s="8">
        <f t="shared" si="34"/>
        <v>13953.484186339245</v>
      </c>
      <c r="O521" s="9">
        <v>51.899999999999899</v>
      </c>
      <c r="P521" s="10">
        <f t="shared" si="35"/>
        <v>13890.373586999656</v>
      </c>
    </row>
    <row r="522" spans="7:16" x14ac:dyDescent="0.3">
      <c r="G522" s="7">
        <f t="shared" si="32"/>
        <v>2.6678532126900001E-9</v>
      </c>
      <c r="H522" s="9">
        <v>51.999999999999901</v>
      </c>
      <c r="I522" s="10">
        <f t="shared" si="33"/>
        <v>7.5774064129862639E-8</v>
      </c>
      <c r="N522" s="8">
        <f t="shared" si="34"/>
        <v>14022.82976611839</v>
      </c>
      <c r="O522" s="9">
        <v>51.999999999999901</v>
      </c>
      <c r="P522" s="10">
        <f t="shared" si="35"/>
        <v>13960.613575285892</v>
      </c>
    </row>
    <row r="523" spans="7:16" x14ac:dyDescent="0.3">
      <c r="G523" s="7">
        <f t="shared" si="32"/>
        <v>2.6678532126900001E-9</v>
      </c>
      <c r="H523" s="9">
        <v>52.099999999999902</v>
      </c>
      <c r="I523" s="10">
        <f t="shared" si="33"/>
        <v>7.6156997555018379E-8</v>
      </c>
      <c r="N523" s="8">
        <f t="shared" si="34"/>
        <v>14092.443158846412</v>
      </c>
      <c r="O523" s="9">
        <v>52.099999999999902</v>
      </c>
      <c r="P523" s="10">
        <f t="shared" si="35"/>
        <v>14031.165229536586</v>
      </c>
    </row>
    <row r="524" spans="7:16" x14ac:dyDescent="0.3">
      <c r="G524" s="7">
        <f t="shared" si="32"/>
        <v>2.6678532126900001E-9</v>
      </c>
      <c r="H524" s="9">
        <v>52.199999999999903</v>
      </c>
      <c r="I524" s="10">
        <f t="shared" si="33"/>
        <v>7.6541628996807257E-8</v>
      </c>
      <c r="N524" s="8">
        <f t="shared" si="34"/>
        <v>14162.324945301043</v>
      </c>
      <c r="O524" s="9">
        <v>52.199999999999903</v>
      </c>
      <c r="P524" s="10">
        <f t="shared" si="35"/>
        <v>14102.029726371769</v>
      </c>
    </row>
    <row r="525" spans="7:16" x14ac:dyDescent="0.3">
      <c r="G525" s="7">
        <f t="shared" si="32"/>
        <v>2.6678532126900001E-9</v>
      </c>
      <c r="H525" s="9">
        <v>52.299999999999898</v>
      </c>
      <c r="I525" s="10">
        <f t="shared" si="33"/>
        <v>7.6927964861042476E-8</v>
      </c>
      <c r="N525" s="8">
        <f t="shared" si="34"/>
        <v>14232.475706260018</v>
      </c>
      <c r="O525" s="9">
        <v>52.299999999999898</v>
      </c>
      <c r="P525" s="10">
        <f t="shared" si="35"/>
        <v>14173.208245998465</v>
      </c>
    </row>
    <row r="526" spans="7:16" x14ac:dyDescent="0.3">
      <c r="G526" s="7">
        <f t="shared" si="32"/>
        <v>2.6678532126900001E-9</v>
      </c>
      <c r="H526" s="9">
        <v>52.399999999999899</v>
      </c>
      <c r="I526" s="10">
        <f t="shared" si="33"/>
        <v>7.7316011573050389E-8</v>
      </c>
      <c r="N526" s="8">
        <f t="shared" si="34"/>
        <v>14302.896022501081</v>
      </c>
      <c r="O526" s="9">
        <v>52.399999999999899</v>
      </c>
      <c r="P526" s="10">
        <f t="shared" si="35"/>
        <v>14244.701972218803</v>
      </c>
    </row>
    <row r="527" spans="7:16" x14ac:dyDescent="0.3">
      <c r="G527" s="7">
        <f t="shared" si="32"/>
        <v>2.6678532126900001E-9</v>
      </c>
      <c r="H527" s="9">
        <v>52.499999999999901</v>
      </c>
      <c r="I527" s="10">
        <f t="shared" si="33"/>
        <v>7.7705775577713063E-8</v>
      </c>
      <c r="N527" s="8">
        <f t="shared" si="34"/>
        <v>14373.586474801969</v>
      </c>
      <c r="O527" s="9">
        <v>52.499999999999901</v>
      </c>
      <c r="P527" s="10">
        <f t="shared" si="35"/>
        <v>14316.512092437855</v>
      </c>
    </row>
    <row r="528" spans="7:16" x14ac:dyDescent="0.3">
      <c r="G528" s="7">
        <f t="shared" si="32"/>
        <v>2.6678532126900001E-9</v>
      </c>
      <c r="H528" s="9">
        <v>52.599999999999902</v>
      </c>
      <c r="I528" s="10">
        <f t="shared" si="33"/>
        <v>7.8097263339512394E-8</v>
      </c>
      <c r="N528" s="8">
        <f t="shared" si="34"/>
        <v>14444.547643940408</v>
      </c>
      <c r="O528" s="9">
        <v>52.599999999999902</v>
      </c>
      <c r="P528" s="10">
        <f t="shared" si="35"/>
        <v>14388.639797671764</v>
      </c>
    </row>
    <row r="529" spans="7:16" x14ac:dyDescent="0.3">
      <c r="G529" s="7">
        <f t="shared" si="32"/>
        <v>2.6678532126900001E-9</v>
      </c>
      <c r="H529" s="9">
        <v>52.699999999999903</v>
      </c>
      <c r="I529" s="10">
        <f t="shared" si="33"/>
        <v>7.8490481342571392E-8</v>
      </c>
      <c r="N529" s="8">
        <f t="shared" si="34"/>
        <v>14515.780110694146</v>
      </c>
      <c r="O529" s="9">
        <v>52.699999999999903</v>
      </c>
      <c r="P529" s="10">
        <f t="shared" si="35"/>
        <v>14461.086282555354</v>
      </c>
    </row>
    <row r="530" spans="7:16" x14ac:dyDescent="0.3">
      <c r="G530" s="7">
        <f t="shared" si="32"/>
        <v>2.6678532126900001E-9</v>
      </c>
      <c r="H530" s="9">
        <v>52.799999999999898</v>
      </c>
      <c r="I530" s="10">
        <f t="shared" si="33"/>
        <v>7.8885436090698595E-8</v>
      </c>
      <c r="N530" s="8">
        <f t="shared" si="34"/>
        <v>14587.284455840903</v>
      </c>
      <c r="O530" s="9">
        <v>52.799999999999898</v>
      </c>
      <c r="P530" s="10">
        <f t="shared" si="35"/>
        <v>14533.852745350308</v>
      </c>
    </row>
    <row r="531" spans="7:16" x14ac:dyDescent="0.3">
      <c r="G531" s="7">
        <f t="shared" si="32"/>
        <v>2.6678532126900001E-9</v>
      </c>
      <c r="H531" s="9">
        <v>52.899999999999899</v>
      </c>
      <c r="I531" s="10">
        <f t="shared" si="33"/>
        <v>7.92821341074318E-8</v>
      </c>
      <c r="N531" s="8">
        <f t="shared" si="34"/>
        <v>14659.061260158434</v>
      </c>
      <c r="O531" s="9">
        <v>52.899999999999899</v>
      </c>
      <c r="P531" s="10">
        <f t="shared" si="35"/>
        <v>14606.940387953235</v>
      </c>
    </row>
    <row r="532" spans="7:16" x14ac:dyDescent="0.3">
      <c r="G532" s="7">
        <f t="shared" si="32"/>
        <v>2.6678532126900001E-9</v>
      </c>
      <c r="H532" s="9">
        <v>52.999999999999901</v>
      </c>
      <c r="I532" s="10">
        <f t="shared" si="33"/>
        <v>7.9680581936079456E-8</v>
      </c>
      <c r="N532" s="8">
        <f t="shared" si="34"/>
        <v>14731.111104424468</v>
      </c>
      <c r="O532" s="9">
        <v>52.999999999999901</v>
      </c>
      <c r="P532" s="10">
        <f t="shared" si="35"/>
        <v>14680.350415903278</v>
      </c>
    </row>
    <row r="533" spans="7:16" x14ac:dyDescent="0.3">
      <c r="G533" s="7">
        <f t="shared" si="32"/>
        <v>2.6678532126900001E-9</v>
      </c>
      <c r="H533" s="9">
        <v>53.099999999999902</v>
      </c>
      <c r="I533" s="10">
        <f t="shared" si="33"/>
        <v>8.008078613976694E-8</v>
      </c>
      <c r="N533" s="8">
        <f t="shared" si="34"/>
        <v>14803.434569416739</v>
      </c>
      <c r="O533" s="9">
        <v>53.099999999999902</v>
      </c>
      <c r="P533" s="10">
        <f t="shared" si="35"/>
        <v>14754.084038390662</v>
      </c>
    </row>
    <row r="534" spans="7:16" x14ac:dyDescent="0.3">
      <c r="G534" s="7">
        <f t="shared" si="32"/>
        <v>2.6678532126900001E-9</v>
      </c>
      <c r="H534" s="9">
        <v>53.199999999999903</v>
      </c>
      <c r="I534" s="10">
        <f t="shared" si="33"/>
        <v>8.0482753301476163E-8</v>
      </c>
      <c r="N534" s="8">
        <f t="shared" si="34"/>
        <v>14876.03223591299</v>
      </c>
      <c r="O534" s="9">
        <v>53.199999999999903</v>
      </c>
      <c r="P534" s="10">
        <f t="shared" si="35"/>
        <v>14828.142468263968</v>
      </c>
    </row>
    <row r="535" spans="7:16" x14ac:dyDescent="0.3">
      <c r="G535" s="7">
        <f t="shared" si="32"/>
        <v>2.6678532126900001E-9</v>
      </c>
      <c r="H535" s="9">
        <v>53.299999999999798</v>
      </c>
      <c r="I535" s="10">
        <f t="shared" si="33"/>
        <v>8.0886490024091646E-8</v>
      </c>
      <c r="N535" s="8">
        <f t="shared" si="34"/>
        <v>14948.904684690871</v>
      </c>
      <c r="O535" s="9">
        <v>53.299999999999798</v>
      </c>
      <c r="P535" s="10">
        <f t="shared" si="35"/>
        <v>14902.526922038645</v>
      </c>
    </row>
    <row r="536" spans="7:16" x14ac:dyDescent="0.3">
      <c r="G536" s="7">
        <f t="shared" si="32"/>
        <v>2.6678532126900001E-9</v>
      </c>
      <c r="H536" s="9">
        <v>53.399999999999899</v>
      </c>
      <c r="I536" s="10">
        <f t="shared" si="33"/>
        <v>8.129200293044558E-8</v>
      </c>
      <c r="N536" s="8">
        <f t="shared" si="34"/>
        <v>15022.052496528348</v>
      </c>
      <c r="O536" s="9">
        <v>53.399999999999899</v>
      </c>
      <c r="P536" s="10">
        <f t="shared" si="35"/>
        <v>14977.238619905294</v>
      </c>
    </row>
    <row r="537" spans="7:16" x14ac:dyDescent="0.3">
      <c r="G537" s="7">
        <f t="shared" si="32"/>
        <v>2.6678532126900001E-9</v>
      </c>
      <c r="H537" s="9">
        <v>53.499999999999901</v>
      </c>
      <c r="I537" s="10">
        <f t="shared" si="33"/>
        <v>8.1699298663354916E-8</v>
      </c>
      <c r="N537" s="8">
        <f t="shared" si="34"/>
        <v>15095.47625220294</v>
      </c>
      <c r="O537" s="9">
        <v>53.499999999999901</v>
      </c>
      <c r="P537" s="10">
        <f t="shared" si="35"/>
        <v>15052.278785736509</v>
      </c>
    </row>
    <row r="538" spans="7:16" x14ac:dyDescent="0.3">
      <c r="G538" s="7">
        <f t="shared" si="32"/>
        <v>2.6678532126900001E-9</v>
      </c>
      <c r="H538" s="9">
        <v>53.599999999999902</v>
      </c>
      <c r="I538" s="10">
        <f t="shared" si="33"/>
        <v>8.2108383885672509E-8</v>
      </c>
      <c r="N538" s="8">
        <f t="shared" si="34"/>
        <v>15169.176532492453</v>
      </c>
      <c r="O538" s="9">
        <v>53.599999999999902</v>
      </c>
      <c r="P538" s="10">
        <f t="shared" si="35"/>
        <v>15127.648647096303</v>
      </c>
    </row>
    <row r="539" spans="7:16" x14ac:dyDescent="0.3">
      <c r="G539" s="7">
        <f t="shared" si="32"/>
        <v>2.6678532126900001E-9</v>
      </c>
      <c r="H539" s="9">
        <v>53.699999999999903</v>
      </c>
      <c r="I539" s="10">
        <f t="shared" si="33"/>
        <v>8.2519265280325972E-8</v>
      </c>
      <c r="N539" s="8">
        <f t="shared" si="34"/>
        <v>15243.153918174625</v>
      </c>
      <c r="O539" s="9">
        <v>53.699999999999903</v>
      </c>
      <c r="P539" s="10">
        <f t="shared" si="35"/>
        <v>15203.349435247257</v>
      </c>
    </row>
    <row r="540" spans="7:16" x14ac:dyDescent="0.3">
      <c r="G540" s="7">
        <f t="shared" si="32"/>
        <v>2.6678532126900001E-9</v>
      </c>
      <c r="H540" s="9">
        <v>53.799999999999798</v>
      </c>
      <c r="I540" s="10">
        <f t="shared" si="33"/>
        <v>8.2931949550362124E-8</v>
      </c>
      <c r="N540" s="8">
        <f t="shared" si="34"/>
        <v>15317.40899002711</v>
      </c>
      <c r="O540" s="9">
        <v>53.799999999999798</v>
      </c>
      <c r="P540" s="10">
        <f t="shared" si="35"/>
        <v>15279.382385158719</v>
      </c>
    </row>
    <row r="541" spans="7:16" x14ac:dyDescent="0.3">
      <c r="G541" s="7">
        <f t="shared" si="32"/>
        <v>2.6678532126900001E-9</v>
      </c>
      <c r="H541" s="9">
        <v>53.899999999999899</v>
      </c>
      <c r="I541" s="10">
        <f t="shared" si="33"/>
        <v>8.3346443418993969E-8</v>
      </c>
      <c r="N541" s="8">
        <f t="shared" si="34"/>
        <v>15391.942328827878</v>
      </c>
      <c r="O541" s="9">
        <v>53.899999999999899</v>
      </c>
      <c r="P541" s="10">
        <f t="shared" si="35"/>
        <v>15355.748735515448</v>
      </c>
    </row>
    <row r="542" spans="7:16" x14ac:dyDescent="0.3">
      <c r="G542" s="7">
        <f t="shared" si="32"/>
        <v>2.6678532126900001E-9</v>
      </c>
      <c r="H542" s="9">
        <v>53.999999999999901</v>
      </c>
      <c r="I542" s="10">
        <f t="shared" si="33"/>
        <v>8.3762753629637638E-8</v>
      </c>
      <c r="N542" s="8">
        <f t="shared" si="34"/>
        <v>15466.75451535444</v>
      </c>
      <c r="O542" s="9">
        <v>53.999999999999901</v>
      </c>
      <c r="P542" s="10">
        <f t="shared" si="35"/>
        <v>15432.449728724438</v>
      </c>
    </row>
    <row r="543" spans="7:16" x14ac:dyDescent="0.3">
      <c r="G543" s="7">
        <f t="shared" si="32"/>
        <v>2.6678532126900001E-9</v>
      </c>
      <c r="H543" s="9">
        <v>54.099999999999802</v>
      </c>
      <c r="I543" s="10">
        <f t="shared" si="33"/>
        <v>8.4180886945963022E-8</v>
      </c>
      <c r="N543" s="8">
        <f t="shared" si="34"/>
        <v>15541.846130384527</v>
      </c>
      <c r="O543" s="9">
        <v>54.099999999999802</v>
      </c>
      <c r="P543" s="10">
        <f t="shared" si="35"/>
        <v>15509.486610924227</v>
      </c>
    </row>
    <row r="544" spans="7:16" x14ac:dyDescent="0.3">
      <c r="G544" s="7">
        <f t="shared" si="32"/>
        <v>2.6678532126900001E-9</v>
      </c>
      <c r="H544" s="9">
        <v>54.199999999999797</v>
      </c>
      <c r="I544" s="10">
        <f t="shared" si="33"/>
        <v>8.460085015193491E-8</v>
      </c>
      <c r="N544" s="8">
        <f t="shared" si="34"/>
        <v>15617.217754696027</v>
      </c>
      <c r="O544" s="9">
        <v>54.199999999999797</v>
      </c>
      <c r="P544" s="10">
        <f t="shared" si="35"/>
        <v>15586.860631992487</v>
      </c>
    </row>
    <row r="545" spans="7:16" x14ac:dyDescent="0.3">
      <c r="G545" s="7">
        <f t="shared" si="32"/>
        <v>2.6678532126900001E-9</v>
      </c>
      <c r="H545" s="9">
        <v>54.299999999999798</v>
      </c>
      <c r="I545" s="10">
        <f t="shared" si="33"/>
        <v>8.5022650051855788E-8</v>
      </c>
      <c r="N545" s="8">
        <f t="shared" si="34"/>
        <v>15692.869969066607</v>
      </c>
      <c r="O545" s="9">
        <v>54.299999999999798</v>
      </c>
      <c r="P545" s="10">
        <f t="shared" si="35"/>
        <v>15664.573045553911</v>
      </c>
    </row>
    <row r="546" spans="7:16" x14ac:dyDescent="0.3">
      <c r="G546" s="7">
        <f t="shared" si="32"/>
        <v>2.6678532126900001E-9</v>
      </c>
      <c r="H546" s="9">
        <v>54.399999999999899</v>
      </c>
      <c r="I546" s="10">
        <f t="shared" si="33"/>
        <v>8.5446293470411778E-8</v>
      </c>
      <c r="N546" s="8">
        <f t="shared" si="34"/>
        <v>15768.803354274072</v>
      </c>
      <c r="O546" s="9">
        <v>54.399999999999899</v>
      </c>
      <c r="P546" s="10">
        <f t="shared" si="35"/>
        <v>15742.625108988666</v>
      </c>
    </row>
    <row r="547" spans="7:16" x14ac:dyDescent="0.3">
      <c r="G547" s="7">
        <f t="shared" si="32"/>
        <v>2.6678532126900001E-9</v>
      </c>
      <c r="H547" s="9">
        <v>54.499999999999901</v>
      </c>
      <c r="I547" s="10">
        <f t="shared" si="33"/>
        <v>8.5871787252713681E-8</v>
      </c>
      <c r="N547" s="8">
        <f t="shared" si="34"/>
        <v>15845.018491096014</v>
      </c>
      <c r="O547" s="9">
        <v>54.499999999999901</v>
      </c>
      <c r="P547" s="10">
        <f t="shared" si="35"/>
        <v>15821.018083439969</v>
      </c>
    </row>
    <row r="548" spans="7:16" x14ac:dyDescent="0.3">
      <c r="G548" s="7">
        <f t="shared" si="32"/>
        <v>2.6678532126900001E-9</v>
      </c>
      <c r="H548" s="9">
        <v>54.599999999999802</v>
      </c>
      <c r="I548" s="10">
        <f t="shared" si="33"/>
        <v>8.629913826434487E-8</v>
      </c>
      <c r="N548" s="8">
        <f t="shared" si="34"/>
        <v>15921.515960310166</v>
      </c>
      <c r="O548" s="9">
        <v>54.599999999999802</v>
      </c>
      <c r="P548" s="10">
        <f t="shared" si="35"/>
        <v>15899.753233822899</v>
      </c>
    </row>
    <row r="549" spans="7:16" x14ac:dyDescent="0.3">
      <c r="G549" s="7">
        <f t="shared" si="32"/>
        <v>2.6678532126900001E-9</v>
      </c>
      <c r="H549" s="9">
        <v>54.699999999999797</v>
      </c>
      <c r="I549" s="10">
        <f t="shared" si="33"/>
        <v>8.6728353391404016E-8</v>
      </c>
      <c r="N549" s="8">
        <f t="shared" si="34"/>
        <v>15998.296342694406</v>
      </c>
      <c r="O549" s="9">
        <v>54.699999999999797</v>
      </c>
      <c r="P549" s="10">
        <f t="shared" si="35"/>
        <v>15978.831828832275</v>
      </c>
    </row>
    <row r="550" spans="7:16" x14ac:dyDescent="0.3">
      <c r="G550" s="7">
        <f t="shared" si="32"/>
        <v>2.6678532126900001E-9</v>
      </c>
      <c r="H550" s="9">
        <v>54.799999999999798</v>
      </c>
      <c r="I550" s="10">
        <f t="shared" si="33"/>
        <v>8.7159439540546884E-8</v>
      </c>
      <c r="N550" s="8">
        <f t="shared" si="34"/>
        <v>16075.36021902641</v>
      </c>
      <c r="O550" s="9">
        <v>54.799999999999798</v>
      </c>
      <c r="P550" s="10">
        <f t="shared" si="35"/>
        <v>16058.255140950358</v>
      </c>
    </row>
    <row r="551" spans="7:16" x14ac:dyDescent="0.3">
      <c r="G551" s="7">
        <f t="shared" si="32"/>
        <v>2.6678532126900001E-9</v>
      </c>
      <c r="H551" s="9">
        <v>54.8999999999998</v>
      </c>
      <c r="I551" s="10">
        <f t="shared" si="33"/>
        <v>8.7592403639033459E-8</v>
      </c>
      <c r="N551" s="8">
        <f t="shared" si="34"/>
        <v>16152.70817008391</v>
      </c>
      <c r="O551" s="9">
        <v>54.8999999999998</v>
      </c>
      <c r="P551" s="10">
        <f t="shared" si="35"/>
        <v>16138.024446455525</v>
      </c>
    </row>
    <row r="552" spans="7:16" x14ac:dyDescent="0.3">
      <c r="G552" s="7">
        <f t="shared" si="32"/>
        <v>2.6678532126900001E-9</v>
      </c>
      <c r="H552" s="9">
        <v>54.999999999999801</v>
      </c>
      <c r="I552" s="10">
        <f t="shared" si="33"/>
        <v>8.8027252634769878E-8</v>
      </c>
      <c r="N552" s="8">
        <f t="shared" si="34"/>
        <v>16230.340776644642</v>
      </c>
      <c r="O552" s="9">
        <v>54.999999999999801</v>
      </c>
      <c r="P552" s="10">
        <f t="shared" si="35"/>
        <v>16218.141025430003</v>
      </c>
    </row>
    <row r="553" spans="7:16" x14ac:dyDescent="0.3">
      <c r="G553" s="7">
        <f t="shared" si="32"/>
        <v>2.6678532126900001E-9</v>
      </c>
      <c r="H553" s="9">
        <v>55.099999999999802</v>
      </c>
      <c r="I553" s="10">
        <f t="shared" si="33"/>
        <v>8.8463993496355264E-8</v>
      </c>
      <c r="N553" s="8">
        <f t="shared" si="34"/>
        <v>16308.25861948634</v>
      </c>
      <c r="O553" s="9">
        <v>55.099999999999802</v>
      </c>
      <c r="P553" s="10">
        <f t="shared" si="35"/>
        <v>16298.606161768494</v>
      </c>
    </row>
    <row r="554" spans="7:16" x14ac:dyDescent="0.3">
      <c r="G554" s="7">
        <f t="shared" si="32"/>
        <v>2.6678532126900001E-9</v>
      </c>
      <c r="H554" s="9">
        <v>55.199999999999797</v>
      </c>
      <c r="I554" s="10">
        <f t="shared" si="33"/>
        <v>8.890263321312383E-8</v>
      </c>
      <c r="N554" s="8">
        <f t="shared" si="34"/>
        <v>16386.462279386735</v>
      </c>
      <c r="O554" s="9">
        <v>55.199999999999797</v>
      </c>
      <c r="P554" s="10">
        <f t="shared" si="35"/>
        <v>16379.421143185935</v>
      </c>
    </row>
    <row r="555" spans="7:16" x14ac:dyDescent="0.3">
      <c r="G555" s="7">
        <f t="shared" si="32"/>
        <v>2.6678532126900001E-9</v>
      </c>
      <c r="H555" s="9">
        <v>55.299999999999798</v>
      </c>
      <c r="I555" s="10">
        <f t="shared" si="33"/>
        <v>8.9343178795189295E-8</v>
      </c>
      <c r="N555" s="8">
        <f t="shared" si="34"/>
        <v>16464.952337123577</v>
      </c>
      <c r="O555" s="9">
        <v>55.299999999999798</v>
      </c>
      <c r="P555" s="10">
        <f t="shared" si="35"/>
        <v>16460.587261225675</v>
      </c>
    </row>
    <row r="556" spans="7:16" x14ac:dyDescent="0.3">
      <c r="G556" s="7">
        <f t="shared" si="32"/>
        <v>2.6678532126900001E-9</v>
      </c>
      <c r="H556" s="9">
        <v>55.3999999999998</v>
      </c>
      <c r="I556" s="10">
        <f t="shared" si="33"/>
        <v>8.9785637273491058E-8</v>
      </c>
      <c r="N556" s="8">
        <f t="shared" si="34"/>
        <v>16543.729373474594</v>
      </c>
      <c r="O556" s="9">
        <v>55.3999999999998</v>
      </c>
      <c r="P556" s="10">
        <f t="shared" si="35"/>
        <v>16542.105811267993</v>
      </c>
    </row>
    <row r="557" spans="7:16" x14ac:dyDescent="0.3">
      <c r="G557" s="7">
        <f t="shared" si="32"/>
        <v>2.6678532126900001E-9</v>
      </c>
      <c r="H557" s="9">
        <v>55.499999999999801</v>
      </c>
      <c r="I557" s="10">
        <f t="shared" si="33"/>
        <v>9.023001569983667E-8</v>
      </c>
      <c r="N557" s="8">
        <f t="shared" si="34"/>
        <v>16622.793969217528</v>
      </c>
      <c r="O557" s="9">
        <v>55.499999999999801</v>
      </c>
      <c r="P557" s="10">
        <f t="shared" si="35"/>
        <v>16623.978092537909</v>
      </c>
    </row>
    <row r="558" spans="7:16" x14ac:dyDescent="0.3">
      <c r="G558" s="7">
        <f t="shared" si="32"/>
        <v>2.6678532126900001E-9</v>
      </c>
      <c r="H558" s="9">
        <v>55.599999999999802</v>
      </c>
      <c r="I558" s="10">
        <f t="shared" si="33"/>
        <v>9.0676321146948302E-8</v>
      </c>
      <c r="N558" s="8">
        <f t="shared" si="34"/>
        <v>16702.146705130108</v>
      </c>
      <c r="O558" s="9">
        <v>55.599999999999802</v>
      </c>
      <c r="P558" s="10">
        <f t="shared" si="35"/>
        <v>16706.205408113754</v>
      </c>
    </row>
    <row r="559" spans="7:16" x14ac:dyDescent="0.3">
      <c r="G559" s="7">
        <f t="shared" si="32"/>
        <v>2.6678532126900001E-9</v>
      </c>
      <c r="H559" s="9">
        <v>55.699999999999797</v>
      </c>
      <c r="I559" s="10">
        <f t="shared" si="33"/>
        <v>9.1124560708504993E-8</v>
      </c>
      <c r="N559" s="8">
        <f t="shared" si="34"/>
        <v>16781.788161990069</v>
      </c>
      <c r="O559" s="9">
        <v>55.699999999999797</v>
      </c>
      <c r="P559" s="10">
        <f t="shared" si="35"/>
        <v>16788.789064934961</v>
      </c>
    </row>
    <row r="560" spans="7:16" x14ac:dyDescent="0.3">
      <c r="G560" s="7">
        <f t="shared" si="32"/>
        <v>2.6678532126900001E-9</v>
      </c>
      <c r="H560" s="9">
        <v>55.799999999999798</v>
      </c>
      <c r="I560" s="10">
        <f t="shared" si="33"/>
        <v>9.157474149918833E-8</v>
      </c>
      <c r="N560" s="8">
        <f t="shared" si="34"/>
        <v>16861.718920575157</v>
      </c>
      <c r="O560" s="9">
        <v>55.799999999999798</v>
      </c>
      <c r="P560" s="10">
        <f t="shared" si="35"/>
        <v>16871.730373810457</v>
      </c>
    </row>
    <row r="561" spans="7:16" x14ac:dyDescent="0.3">
      <c r="G561" s="7">
        <f t="shared" si="32"/>
        <v>2.6678532126900001E-9</v>
      </c>
      <c r="H561" s="9">
        <v>55.8999999999998</v>
      </c>
      <c r="I561" s="10">
        <f t="shared" si="33"/>
        <v>9.2026870654728555E-8</v>
      </c>
      <c r="N561" s="8">
        <f t="shared" si="34"/>
        <v>16941.939561663105</v>
      </c>
      <c r="O561" s="9">
        <v>55.8999999999998</v>
      </c>
      <c r="P561" s="10">
        <f t="shared" si="35"/>
        <v>16955.03064942719</v>
      </c>
    </row>
    <row r="562" spans="7:16" x14ac:dyDescent="0.3">
      <c r="G562" s="7">
        <f t="shared" si="32"/>
        <v>2.6678532126900001E-9</v>
      </c>
      <c r="H562" s="9">
        <v>55.999999999999801</v>
      </c>
      <c r="I562" s="10">
        <f t="shared" si="33"/>
        <v>9.2480955331946192E-8</v>
      </c>
      <c r="N562" s="8">
        <f t="shared" si="34"/>
        <v>17022.450666031644</v>
      </c>
      <c r="O562" s="9">
        <v>55.999999999999801</v>
      </c>
      <c r="P562" s="10">
        <f t="shared" si="35"/>
        <v>17038.691210357767</v>
      </c>
    </row>
    <row r="563" spans="7:16" x14ac:dyDescent="0.3">
      <c r="G563" s="7">
        <f t="shared" si="32"/>
        <v>2.6678532126900001E-9</v>
      </c>
      <c r="H563" s="9">
        <v>56.099999999999802</v>
      </c>
      <c r="I563" s="10">
        <f t="shared" si="33"/>
        <v>9.2937002708799196E-8</v>
      </c>
      <c r="N563" s="8">
        <f t="shared" si="34"/>
        <v>17103.252814458516</v>
      </c>
      <c r="O563" s="9">
        <v>56.099999999999802</v>
      </c>
      <c r="P563" s="10">
        <f t="shared" si="35"/>
        <v>17122.713379069162</v>
      </c>
    </row>
    <row r="564" spans="7:16" x14ac:dyDescent="0.3">
      <c r="G564" s="7">
        <f t="shared" si="32"/>
        <v>2.6678532126900001E-9</v>
      </c>
      <c r="H564" s="9">
        <v>56.199999999999797</v>
      </c>
      <c r="I564" s="10">
        <f t="shared" si="33"/>
        <v>9.3395019984426972E-8</v>
      </c>
      <c r="N564" s="8">
        <f t="shared" si="34"/>
        <v>17184.346587721451</v>
      </c>
      <c r="O564" s="9">
        <v>56.199999999999797</v>
      </c>
      <c r="P564" s="10">
        <f t="shared" si="35"/>
        <v>17207.098481930825</v>
      </c>
    </row>
    <row r="565" spans="7:16" x14ac:dyDescent="0.3">
      <c r="G565" s="7">
        <f t="shared" si="32"/>
        <v>2.6678532126900001E-9</v>
      </c>
      <c r="H565" s="9">
        <v>56.299999999999798</v>
      </c>
      <c r="I565" s="10">
        <f t="shared" si="33"/>
        <v>9.3855014379194681E-8</v>
      </c>
      <c r="N565" s="8">
        <f t="shared" si="34"/>
        <v>17265.732566598195</v>
      </c>
      <c r="O565" s="9">
        <v>56.299999999999798</v>
      </c>
      <c r="P565" s="10">
        <f t="shared" si="35"/>
        <v>17291.847849222828</v>
      </c>
    </row>
    <row r="566" spans="7:16" x14ac:dyDescent="0.3">
      <c r="G566" s="7">
        <f t="shared" si="32"/>
        <v>2.6678532126900001E-9</v>
      </c>
      <c r="H566" s="9">
        <v>56.3999999999998</v>
      </c>
      <c r="I566" s="10">
        <f t="shared" si="33"/>
        <v>9.4316993134738601E-8</v>
      </c>
      <c r="N566" s="8">
        <f t="shared" si="34"/>
        <v>17347.411331866482</v>
      </c>
      <c r="O566" s="9">
        <v>56.3999999999998</v>
      </c>
      <c r="P566" s="10">
        <f t="shared" si="35"/>
        <v>17376.962815144241</v>
      </c>
    </row>
    <row r="567" spans="7:16" x14ac:dyDescent="0.3">
      <c r="G567" s="7">
        <f t="shared" si="32"/>
        <v>2.6678532126900001E-9</v>
      </c>
      <c r="H567" s="9">
        <v>56.499999999999801</v>
      </c>
      <c r="I567" s="10">
        <f t="shared" si="33"/>
        <v>9.4780963514011282E-8</v>
      </c>
      <c r="N567" s="8">
        <f t="shared" si="34"/>
        <v>17429.383464304043</v>
      </c>
      <c r="O567" s="9">
        <v>56.499999999999801</v>
      </c>
      <c r="P567" s="10">
        <f t="shared" si="35"/>
        <v>17462.44471782144</v>
      </c>
    </row>
    <row r="568" spans="7:16" x14ac:dyDescent="0.3">
      <c r="G568" s="7">
        <f t="shared" si="32"/>
        <v>2.6678532126900001E-9</v>
      </c>
      <c r="H568" s="9">
        <v>56.599999999999802</v>
      </c>
      <c r="I568" s="10">
        <f t="shared" si="33"/>
        <v>9.5246932801325922E-8</v>
      </c>
      <c r="N568" s="8">
        <f t="shared" si="34"/>
        <v>17511.649544688618</v>
      </c>
      <c r="O568" s="9">
        <v>56.599999999999802</v>
      </c>
      <c r="P568" s="10">
        <f t="shared" si="35"/>
        <v>17548.294899316286</v>
      </c>
    </row>
    <row r="569" spans="7:16" x14ac:dyDescent="0.3">
      <c r="G569" s="7">
        <f t="shared" si="32"/>
        <v>2.6678532126900001E-9</v>
      </c>
      <c r="H569" s="9">
        <v>56.699999999999797</v>
      </c>
      <c r="I569" s="10">
        <f t="shared" si="33"/>
        <v>9.5714908302401315E-8</v>
      </c>
      <c r="N569" s="8">
        <f t="shared" si="34"/>
        <v>17594.210153797943</v>
      </c>
      <c r="O569" s="9">
        <v>56.699999999999797</v>
      </c>
      <c r="P569" s="10">
        <f t="shared" si="35"/>
        <v>17634.514705634418</v>
      </c>
    </row>
    <row r="570" spans="7:16" x14ac:dyDescent="0.3">
      <c r="G570" s="7">
        <f t="shared" si="32"/>
        <v>2.6678532126900001E-9</v>
      </c>
      <c r="H570" s="9">
        <v>56.799999999999798</v>
      </c>
      <c r="I570" s="10">
        <f t="shared" si="33"/>
        <v>9.6184897344407336E-8</v>
      </c>
      <c r="N570" s="8">
        <f t="shared" si="34"/>
        <v>17677.065872409752</v>
      </c>
      <c r="O570" s="9">
        <v>56.799999999999798</v>
      </c>
      <c r="P570" s="10">
        <f t="shared" si="35"/>
        <v>17721.105486733606</v>
      </c>
    </row>
    <row r="571" spans="7:16" x14ac:dyDescent="0.3">
      <c r="G571" s="7">
        <f t="shared" si="32"/>
        <v>2.6678532126900001E-9</v>
      </c>
      <c r="H571" s="9">
        <v>56.8999999999998</v>
      </c>
      <c r="I571" s="10">
        <f t="shared" si="33"/>
        <v>9.6656907276010262E-8</v>
      </c>
      <c r="N571" s="8">
        <f t="shared" si="34"/>
        <v>17760.217281301786</v>
      </c>
      <c r="O571" s="9">
        <v>56.8999999999998</v>
      </c>
      <c r="P571" s="10">
        <f t="shared" si="35"/>
        <v>17808.068596532132</v>
      </c>
    </row>
    <row r="572" spans="7:16" x14ac:dyDescent="0.3">
      <c r="G572" s="7">
        <f t="shared" si="32"/>
        <v>2.6678532126900001E-9</v>
      </c>
      <c r="H572" s="9">
        <v>56.999999999999801</v>
      </c>
      <c r="I572" s="10">
        <f t="shared" si="33"/>
        <v>9.7130945467416402E-8</v>
      </c>
      <c r="N572" s="8">
        <f t="shared" si="34"/>
        <v>17843.664961251783</v>
      </c>
      <c r="O572" s="9">
        <v>56.999999999999801</v>
      </c>
      <c r="P572" s="10">
        <f t="shared" si="35"/>
        <v>17895.405392916797</v>
      </c>
    </row>
    <row r="573" spans="7:16" x14ac:dyDescent="0.3">
      <c r="G573" s="7">
        <f t="shared" si="32"/>
        <v>2.6678532126900001E-9</v>
      </c>
      <c r="H573" s="9">
        <v>57.099999999999802</v>
      </c>
      <c r="I573" s="10">
        <f t="shared" si="33"/>
        <v>9.7607019310419137E-8</v>
      </c>
      <c r="N573" s="8">
        <f t="shared" si="34"/>
        <v>17927.40949303747</v>
      </c>
      <c r="O573" s="9">
        <v>57.099999999999802</v>
      </c>
      <c r="P573" s="10">
        <f t="shared" si="35"/>
        <v>17983.117237751623</v>
      </c>
    </row>
    <row r="574" spans="7:16" x14ac:dyDescent="0.3">
      <c r="G574" s="7">
        <f t="shared" si="32"/>
        <v>2.6678532126900001E-9</v>
      </c>
      <c r="H574" s="9">
        <v>57.199999999999797</v>
      </c>
      <c r="I574" s="10">
        <f t="shared" si="33"/>
        <v>9.8085136218443376E-8</v>
      </c>
      <c r="N574" s="8">
        <f t="shared" si="34"/>
        <v>18011.451457436586</v>
      </c>
      <c r="O574" s="9">
        <v>57.199999999999797</v>
      </c>
      <c r="P574" s="10">
        <f t="shared" si="35"/>
        <v>18071.205496886007</v>
      </c>
    </row>
    <row r="575" spans="7:16" x14ac:dyDescent="0.3">
      <c r="G575" s="7">
        <f t="shared" si="32"/>
        <v>2.6678532126900001E-9</v>
      </c>
      <c r="H575" s="9">
        <v>57.299999999999798</v>
      </c>
      <c r="I575" s="10">
        <f t="shared" si="33"/>
        <v>9.8565303626589893E-8</v>
      </c>
      <c r="N575" s="8">
        <f t="shared" si="34"/>
        <v>18095.791435226878</v>
      </c>
      <c r="O575" s="9">
        <v>57.299999999999798</v>
      </c>
      <c r="P575" s="10">
        <f t="shared" si="35"/>
        <v>18159.671540162923</v>
      </c>
    </row>
    <row r="576" spans="7:16" x14ac:dyDescent="0.3">
      <c r="G576" s="7">
        <f t="shared" si="32"/>
        <v>2.6678532126900001E-9</v>
      </c>
      <c r="H576" s="9">
        <v>57.3999999999998</v>
      </c>
      <c r="I576" s="10">
        <f t="shared" si="33"/>
        <v>9.9047528991682295E-8</v>
      </c>
      <c r="N576" s="8">
        <f t="shared" si="34"/>
        <v>18180.430007186067</v>
      </c>
      <c r="O576" s="9">
        <v>57.3999999999998</v>
      </c>
      <c r="P576" s="10">
        <f t="shared" si="35"/>
        <v>18248.516741427546</v>
      </c>
    </row>
    <row r="577" spans="7:16" x14ac:dyDescent="0.3">
      <c r="G577" s="7">
        <f t="shared" si="32"/>
        <v>2.6678532126900001E-9</v>
      </c>
      <c r="H577" s="9">
        <v>57.499999999999801</v>
      </c>
      <c r="I577" s="10">
        <f t="shared" si="33"/>
        <v>9.9531819792310833E-8</v>
      </c>
      <c r="N577" s="8">
        <f t="shared" si="34"/>
        <v>18265.367754091905</v>
      </c>
      <c r="O577" s="9">
        <v>57.499999999999801</v>
      </c>
      <c r="P577" s="10">
        <f t="shared" si="35"/>
        <v>18337.742478535347</v>
      </c>
    </row>
    <row r="578" spans="7:16" x14ac:dyDescent="0.3">
      <c r="G578" s="7">
        <f t="shared" si="32"/>
        <v>2.6678532126900001E-9</v>
      </c>
      <c r="H578" s="9">
        <v>57.599999999999802</v>
      </c>
      <c r="I578" s="10">
        <f t="shared" si="33"/>
        <v>1.0001818352887933E-7</v>
      </c>
      <c r="N578" s="8">
        <f t="shared" si="34"/>
        <v>18350.605256722116</v>
      </c>
      <c r="O578" s="9">
        <v>57.599999999999802</v>
      </c>
      <c r="P578" s="10">
        <f t="shared" si="35"/>
        <v>18427.350133360727</v>
      </c>
    </row>
    <row r="579" spans="7:16" x14ac:dyDescent="0.3">
      <c r="G579" s="7">
        <f t="shared" ref="G579:G602" si="36">5.2538151E-13* (F579^3) - 9.27905831E-12 *(F579^2) +4.7426215836E-10*F579 +2.66785321269E-09</f>
        <v>2.6678532126900001E-9</v>
      </c>
      <c r="H579" s="9">
        <v>57.699999999999797</v>
      </c>
      <c r="I579" s="10">
        <f t="shared" ref="I579:I602" si="37">EXP(-IF(H579&gt;0,5331,5419)/(H579+273.15))</f>
        <v>1.005066277236492E-7</v>
      </c>
      <c r="N579" s="8">
        <f t="shared" ref="N579:N602" si="38">IF(O579&gt;0,1.8424,2.498)*10^11*(5.2538151E-13* (O579^3) - 9.27905831E-12 *(O579^2) +4.7426215836E-10*O579 +2.66785321269E-09)</f>
        <v>18436.143095854441</v>
      </c>
      <c r="O579" s="9">
        <v>57.699999999999797</v>
      </c>
      <c r="P579" s="10">
        <f t="shared" ref="P579:P602" si="39">IF(O579&gt;0,1.8424,2.498)*10^11*EXP(-IF(O579&gt;0,5331,5419)/(O579+273.15))</f>
        <v>18517.34109180513</v>
      </c>
    </row>
    <row r="580" spans="7:16" x14ac:dyDescent="0.3">
      <c r="G580" s="7">
        <f t="shared" si="36"/>
        <v>2.6678532126900001E-9</v>
      </c>
      <c r="H580" s="9">
        <v>57.799999999999798</v>
      </c>
      <c r="I580" s="10">
        <f t="shared" si="37"/>
        <v>1.0099715992078501E-7</v>
      </c>
      <c r="N580" s="8">
        <f t="shared" si="38"/>
        <v>18521.981852266617</v>
      </c>
      <c r="O580" s="9">
        <v>57.799999999999798</v>
      </c>
      <c r="P580" s="10">
        <f t="shared" si="39"/>
        <v>18607.716743805431</v>
      </c>
    </row>
    <row r="581" spans="7:16" x14ac:dyDescent="0.3">
      <c r="G581" s="7">
        <f t="shared" si="36"/>
        <v>2.6678532126900001E-9</v>
      </c>
      <c r="H581" s="9">
        <v>57.8999999999998</v>
      </c>
      <c r="I581" s="10">
        <f t="shared" si="37"/>
        <v>1.0148978768640174E-7</v>
      </c>
      <c r="N581" s="8">
        <f t="shared" si="38"/>
        <v>18608.12210673638</v>
      </c>
      <c r="O581" s="9">
        <v>57.8999999999998</v>
      </c>
      <c r="P581" s="10">
        <f t="shared" si="39"/>
        <v>18698.478483342657</v>
      </c>
    </row>
    <row r="582" spans="7:16" x14ac:dyDescent="0.3">
      <c r="G582" s="7">
        <f t="shared" si="36"/>
        <v>2.6678532126900001E-9</v>
      </c>
      <c r="H582" s="9">
        <v>57.999999999999801</v>
      </c>
      <c r="I582" s="10">
        <f t="shared" si="37"/>
        <v>1.0198451860860765E-7</v>
      </c>
      <c r="N582" s="8">
        <f t="shared" si="38"/>
        <v>18694.564440041471</v>
      </c>
      <c r="O582" s="9">
        <v>57.999999999999801</v>
      </c>
      <c r="P582" s="10">
        <f t="shared" si="39"/>
        <v>18789.627708449872</v>
      </c>
    </row>
    <row r="583" spans="7:16" x14ac:dyDescent="0.3">
      <c r="G583" s="7">
        <f t="shared" si="36"/>
        <v>2.6678532126900001E-9</v>
      </c>
      <c r="H583" s="9">
        <v>58.099999999999802</v>
      </c>
      <c r="I583" s="10">
        <f t="shared" si="37"/>
        <v>1.0248136029755228E-7</v>
      </c>
      <c r="N583" s="8">
        <f t="shared" si="38"/>
        <v>18781.309432959621</v>
      </c>
      <c r="O583" s="9">
        <v>58.099999999999802</v>
      </c>
      <c r="P583" s="10">
        <f t="shared" si="39"/>
        <v>18881.165821221031</v>
      </c>
    </row>
    <row r="584" spans="7:16" x14ac:dyDescent="0.3">
      <c r="G584" s="7">
        <f t="shared" si="36"/>
        <v>2.6678532126900001E-9</v>
      </c>
      <c r="H584" s="9">
        <v>58.199999999999797</v>
      </c>
      <c r="I584" s="10">
        <f t="shared" si="37"/>
        <v>1.0298032038547132E-7</v>
      </c>
      <c r="N584" s="8">
        <f t="shared" si="38"/>
        <v>18868.357666268555</v>
      </c>
      <c r="O584" s="9">
        <v>58.199999999999797</v>
      </c>
      <c r="P584" s="10">
        <f t="shared" si="39"/>
        <v>18973.094227819238</v>
      </c>
    </row>
    <row r="585" spans="7:16" x14ac:dyDescent="0.3">
      <c r="G585" s="7">
        <f t="shared" si="36"/>
        <v>2.6678532126900001E-9</v>
      </c>
      <c r="H585" s="9">
        <v>58.299999999999798</v>
      </c>
      <c r="I585" s="10">
        <f t="shared" si="37"/>
        <v>1.0348140652673097E-7</v>
      </c>
      <c r="N585" s="8">
        <f t="shared" si="38"/>
        <v>18955.709720746028</v>
      </c>
      <c r="O585" s="9">
        <v>58.299999999999798</v>
      </c>
      <c r="P585" s="10">
        <f t="shared" si="39"/>
        <v>19065.414338484916</v>
      </c>
    </row>
    <row r="586" spans="7:16" x14ac:dyDescent="0.3">
      <c r="G586" s="7">
        <f t="shared" si="36"/>
        <v>2.6678532126900001E-9</v>
      </c>
      <c r="H586" s="9">
        <v>58.3999999999998</v>
      </c>
      <c r="I586" s="10">
        <f t="shared" si="37"/>
        <v>1.039846263978758E-7</v>
      </c>
      <c r="N586" s="8">
        <f t="shared" si="38"/>
        <v>19043.366177169781</v>
      </c>
      <c r="O586" s="9">
        <v>58.3999999999998</v>
      </c>
      <c r="P586" s="10">
        <f t="shared" si="39"/>
        <v>19158.127567544638</v>
      </c>
    </row>
    <row r="587" spans="7:16" x14ac:dyDescent="0.3">
      <c r="G587" s="7">
        <f t="shared" si="36"/>
        <v>2.6678532126900001E-9</v>
      </c>
      <c r="H587" s="9">
        <v>58.499999999999801</v>
      </c>
      <c r="I587" s="10">
        <f t="shared" si="37"/>
        <v>1.0448998769767327E-7</v>
      </c>
      <c r="N587" s="8">
        <f t="shared" si="38"/>
        <v>19131.327616317529</v>
      </c>
      <c r="O587" s="9">
        <v>58.499999999999801</v>
      </c>
      <c r="P587" s="10">
        <f t="shared" si="39"/>
        <v>19251.235333419325</v>
      </c>
    </row>
    <row r="588" spans="7:16" x14ac:dyDescent="0.3">
      <c r="G588" s="7">
        <f t="shared" si="36"/>
        <v>2.6678532126900001E-9</v>
      </c>
      <c r="H588" s="9">
        <v>58.599999999999802</v>
      </c>
      <c r="I588" s="10">
        <f t="shared" si="37"/>
        <v>1.0499749814716023E-7</v>
      </c>
      <c r="N588" s="8">
        <f t="shared" si="38"/>
        <v>19219.594618967021</v>
      </c>
      <c r="O588" s="9">
        <v>58.599999999999802</v>
      </c>
      <c r="P588" s="10">
        <f t="shared" si="39"/>
        <v>19344.7390586328</v>
      </c>
    </row>
    <row r="589" spans="7:16" x14ac:dyDescent="0.3">
      <c r="G589" s="7">
        <f t="shared" si="36"/>
        <v>2.6678532126900001E-9</v>
      </c>
      <c r="H589" s="9">
        <v>58.699999999999797</v>
      </c>
      <c r="I589" s="10">
        <f t="shared" si="37"/>
        <v>1.0550716548968745E-7</v>
      </c>
      <c r="N589" s="8">
        <f t="shared" si="38"/>
        <v>19308.167765895985</v>
      </c>
      <c r="O589" s="9">
        <v>58.699999999999797</v>
      </c>
      <c r="P589" s="10">
        <f t="shared" si="39"/>
        <v>19438.640169820017</v>
      </c>
    </row>
    <row r="590" spans="7:16" x14ac:dyDescent="0.3">
      <c r="G590" s="7">
        <f t="shared" si="36"/>
        <v>2.6678532126900001E-9</v>
      </c>
      <c r="H590" s="9">
        <v>58.799999999999798</v>
      </c>
      <c r="I590" s="10">
        <f t="shared" si="37"/>
        <v>1.0601899749096694E-7</v>
      </c>
      <c r="N590" s="8">
        <f t="shared" si="38"/>
        <v>19397.047637882166</v>
      </c>
      <c r="O590" s="9">
        <v>58.799999999999798</v>
      </c>
      <c r="P590" s="10">
        <f t="shared" si="39"/>
        <v>19532.940097735751</v>
      </c>
    </row>
    <row r="591" spans="7:16" x14ac:dyDescent="0.3">
      <c r="G591" s="7">
        <f t="shared" si="36"/>
        <v>2.6678532126900001E-9</v>
      </c>
      <c r="H591" s="9">
        <v>58.8999999999998</v>
      </c>
      <c r="I591" s="10">
        <f t="shared" si="37"/>
        <v>1.0653300193911854E-7</v>
      </c>
      <c r="N591" s="8">
        <f t="shared" si="38"/>
        <v>19486.234815703305</v>
      </c>
      <c r="O591" s="9">
        <v>58.8999999999998</v>
      </c>
      <c r="P591" s="10">
        <f t="shared" si="39"/>
        <v>19627.640277263199</v>
      </c>
    </row>
    <row r="592" spans="7:16" x14ac:dyDescent="0.3">
      <c r="G592" s="7">
        <f t="shared" si="36"/>
        <v>2.6678532126900001E-9</v>
      </c>
      <c r="H592" s="9">
        <v>58.999999999999801</v>
      </c>
      <c r="I592" s="10">
        <f t="shared" si="37"/>
        <v>1.0704918664471276E-7</v>
      </c>
      <c r="N592" s="8">
        <f t="shared" si="38"/>
        <v>19575.729880137125</v>
      </c>
      <c r="O592" s="9">
        <v>58.999999999999801</v>
      </c>
      <c r="P592" s="10">
        <f t="shared" si="39"/>
        <v>19722.742147421879</v>
      </c>
    </row>
    <row r="593" spans="7:16" x14ac:dyDescent="0.3">
      <c r="G593" s="7">
        <f t="shared" si="36"/>
        <v>2.6678532126900001E-9</v>
      </c>
      <c r="H593" s="9">
        <v>59.099999999999802</v>
      </c>
      <c r="I593" s="10">
        <f t="shared" si="37"/>
        <v>1.0756755944082082E-7</v>
      </c>
      <c r="N593" s="8">
        <f t="shared" si="38"/>
        <v>19665.533411961376</v>
      </c>
      <c r="O593" s="9">
        <v>59.099999999999802</v>
      </c>
      <c r="P593" s="10">
        <f t="shared" si="39"/>
        <v>19818.247151376829</v>
      </c>
    </row>
    <row r="594" spans="7:16" x14ac:dyDescent="0.3">
      <c r="G594" s="7">
        <f t="shared" si="36"/>
        <v>2.6678532126900001E-9</v>
      </c>
      <c r="H594" s="9">
        <v>59.199999999999797</v>
      </c>
      <c r="I594" s="10">
        <f t="shared" si="37"/>
        <v>1.0808812818305761E-7</v>
      </c>
      <c r="N594" s="8">
        <f t="shared" si="38"/>
        <v>19755.645991953774</v>
      </c>
      <c r="O594" s="9">
        <v>59.199999999999797</v>
      </c>
      <c r="P594" s="10">
        <f t="shared" si="39"/>
        <v>19914.156736446534</v>
      </c>
    </row>
    <row r="595" spans="7:16" x14ac:dyDescent="0.3">
      <c r="G595" s="7">
        <f t="shared" si="36"/>
        <v>2.6678532126900001E-9</v>
      </c>
      <c r="H595" s="9">
        <v>59.299999999999798</v>
      </c>
      <c r="I595" s="10">
        <f t="shared" si="37"/>
        <v>1.0861090074962923E-7</v>
      </c>
      <c r="N595" s="8">
        <f t="shared" si="38"/>
        <v>19846.068200892078</v>
      </c>
      <c r="O595" s="9">
        <v>59.299999999999798</v>
      </c>
      <c r="P595" s="10">
        <f t="shared" si="39"/>
        <v>20010.472354111687</v>
      </c>
    </row>
    <row r="596" spans="7:16" x14ac:dyDescent="0.3">
      <c r="G596" s="7">
        <f t="shared" si="36"/>
        <v>2.6678532126900001E-9</v>
      </c>
      <c r="H596" s="9">
        <v>59.3999999999998</v>
      </c>
      <c r="I596" s="10">
        <f t="shared" si="37"/>
        <v>1.0913588504137974E-7</v>
      </c>
      <c r="N596" s="8">
        <f t="shared" si="38"/>
        <v>19936.800619554018</v>
      </c>
      <c r="O596" s="9">
        <v>59.3999999999998</v>
      </c>
      <c r="P596" s="10">
        <f t="shared" si="39"/>
        <v>20107.195460023802</v>
      </c>
    </row>
    <row r="597" spans="7:16" x14ac:dyDescent="0.3">
      <c r="G597" s="7">
        <f t="shared" si="36"/>
        <v>2.6678532126900001E-9</v>
      </c>
      <c r="H597" s="9">
        <v>59.499999999999801</v>
      </c>
      <c r="I597" s="10">
        <f t="shared" si="37"/>
        <v>1.0966308898183536E-7</v>
      </c>
      <c r="N597" s="8">
        <f t="shared" si="38"/>
        <v>20027.843828717319</v>
      </c>
      <c r="O597" s="9">
        <v>59.499999999999801</v>
      </c>
      <c r="P597" s="10">
        <f t="shared" si="39"/>
        <v>20204.327514013348</v>
      </c>
    </row>
    <row r="598" spans="7:16" x14ac:dyDescent="0.3">
      <c r="G598" s="7">
        <f t="shared" si="36"/>
        <v>2.6678532126900001E-9</v>
      </c>
      <c r="H598" s="9">
        <v>59.599999999999802</v>
      </c>
      <c r="I598" s="10">
        <f t="shared" si="37"/>
        <v>1.1019252051725293E-7</v>
      </c>
      <c r="N598" s="8">
        <f t="shared" si="38"/>
        <v>20119.198409159737</v>
      </c>
      <c r="O598" s="9">
        <v>59.599999999999802</v>
      </c>
      <c r="P598" s="10">
        <f t="shared" si="39"/>
        <v>20301.86998009868</v>
      </c>
    </row>
    <row r="599" spans="7:16" x14ac:dyDescent="0.3">
      <c r="G599" s="7">
        <f t="shared" si="36"/>
        <v>2.6678532126900001E-9</v>
      </c>
      <c r="H599" s="9">
        <v>59.699999999999797</v>
      </c>
      <c r="I599" s="10">
        <f t="shared" si="37"/>
        <v>1.1072418761666486E-7</v>
      </c>
      <c r="N599" s="8">
        <f t="shared" si="38"/>
        <v>20210.86494165898</v>
      </c>
      <c r="O599" s="9">
        <v>59.699999999999797</v>
      </c>
      <c r="P599" s="10">
        <f t="shared" si="39"/>
        <v>20399.824326494334</v>
      </c>
    </row>
    <row r="600" spans="7:16" x14ac:dyDescent="0.3">
      <c r="G600" s="7">
        <f t="shared" si="36"/>
        <v>2.6678532126900001E-9</v>
      </c>
      <c r="H600" s="9">
        <v>59.799999999999798</v>
      </c>
      <c r="I600" s="10">
        <f t="shared" si="37"/>
        <v>1.1125809827192505E-7</v>
      </c>
      <c r="N600" s="8">
        <f t="shared" si="38"/>
        <v>20302.844006992815</v>
      </c>
      <c r="O600" s="9">
        <v>59.799999999999798</v>
      </c>
      <c r="P600" s="10">
        <f t="shared" si="39"/>
        <v>20498.192025619472</v>
      </c>
    </row>
    <row r="601" spans="7:16" x14ac:dyDescent="0.3">
      <c r="G601" s="7">
        <f t="shared" si="36"/>
        <v>2.6678532126900001E-9</v>
      </c>
      <c r="H601" s="9">
        <v>59.8999999999998</v>
      </c>
      <c r="I601" s="10">
        <f t="shared" si="37"/>
        <v>1.1179426049775818E-7</v>
      </c>
      <c r="N601" s="8">
        <f t="shared" si="38"/>
        <v>20395.136185938965</v>
      </c>
      <c r="O601" s="9">
        <v>59.8999999999998</v>
      </c>
      <c r="P601" s="10">
        <f t="shared" si="39"/>
        <v>20596.974554106968</v>
      </c>
    </row>
    <row r="602" spans="7:16" x14ac:dyDescent="0.3">
      <c r="G602" s="7">
        <f t="shared" si="36"/>
        <v>2.6678532126900001E-9</v>
      </c>
      <c r="H602" s="9">
        <v>59.999999999999801</v>
      </c>
      <c r="I602" s="10">
        <f t="shared" si="37"/>
        <v>1.1233268233180172E-7</v>
      </c>
      <c r="N602" s="8">
        <f t="shared" si="38"/>
        <v>20487.742059275166</v>
      </c>
      <c r="O602" s="9">
        <v>59.999999999999801</v>
      </c>
      <c r="P602" s="10">
        <f t="shared" si="39"/>
        <v>20696.17339281115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Дорофеев</dc:creator>
  <cp:lastModifiedBy>Сергей Дорофеев</cp:lastModifiedBy>
  <dcterms:created xsi:type="dcterms:W3CDTF">2020-06-18T09:08:41Z</dcterms:created>
  <dcterms:modified xsi:type="dcterms:W3CDTF">2020-06-19T10:32:14Z</dcterms:modified>
</cp:coreProperties>
</file>