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Jonnas skit\Plugg\Exjobb\Kod\GitHub\BachelorDegreeProjectIT2021\"/>
    </mc:Choice>
  </mc:AlternateContent>
  <xr:revisionPtr revIDLastSave="2447" documentId="8_{0F403D34-578A-4C29-8FF4-EE61CE159142}" xr6:coauthVersionLast="45" xr6:coauthVersionMax="45" xr10:uidLastSave="{97951C06-996F-4EFC-968B-127FEC026D4D}"/>
  <bookViews>
    <workbookView minimized="1" xWindow="-22110" yWindow="375" windowWidth="22020" windowHeight="12645" tabRatio="769" firstSheet="4" activeTab="16" xr2:uid="{AD91D73C-E77C-4A10-B30A-D46D165E264F}"/>
  </bookViews>
  <sheets>
    <sheet name="Pilot" sheetId="1" r:id="rId1"/>
    <sheet name="Pilot refined" sheetId="2" r:id="rId2"/>
    <sheet name="Bar draft1" sheetId="3" r:id="rId3"/>
    <sheet name="10k pilot" sheetId="7" r:id="rId4"/>
    <sheet name="27k pilot" sheetId="8" r:id="rId5"/>
    <sheet name="20k pilot" sheetId="9" r:id="rId6"/>
    <sheet name="Bar" sheetId="4" r:id="rId7"/>
    <sheet name="Line" sheetId="5" r:id="rId8"/>
    <sheet name="Combined" sheetId="6" r:id="rId9"/>
    <sheet name="Sheet1" sheetId="16" r:id="rId10"/>
    <sheet name="Edited charts" sheetId="10" r:id="rId11"/>
    <sheet name="Calculations" sheetId="11" r:id="rId12"/>
    <sheet name="Calc ApexCharts" sheetId="12" r:id="rId13"/>
    <sheet name="Sheet2" sheetId="17" r:id="rId14"/>
    <sheet name="Calc Frappe Charts" sheetId="13" r:id="rId15"/>
    <sheet name="Calc Google Charts" sheetId="15" r:id="rId16"/>
    <sheet name="Calc TeeChartJS (redo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2" l="1"/>
  <c r="K25" i="12" l="1"/>
  <c r="C25" i="12"/>
  <c r="C11" i="14" l="1"/>
  <c r="D11" i="14"/>
  <c r="E11" i="14"/>
  <c r="F11" i="14"/>
  <c r="G11" i="14"/>
  <c r="H11" i="14"/>
  <c r="I11" i="14"/>
  <c r="J11" i="14"/>
  <c r="K11" i="14"/>
  <c r="B11" i="14"/>
  <c r="C10" i="14"/>
  <c r="D10" i="14"/>
  <c r="E10" i="14"/>
  <c r="F10" i="14"/>
  <c r="G10" i="14"/>
  <c r="H10" i="14"/>
  <c r="I10" i="14"/>
  <c r="J10" i="14"/>
  <c r="K10" i="14"/>
  <c r="B10" i="14"/>
  <c r="C9" i="14"/>
  <c r="D9" i="14"/>
  <c r="E9" i="14"/>
  <c r="F9" i="14"/>
  <c r="G9" i="14"/>
  <c r="H9" i="14"/>
  <c r="I9" i="14"/>
  <c r="J9" i="14"/>
  <c r="K9" i="14"/>
  <c r="B9" i="14"/>
  <c r="I22" i="15"/>
  <c r="E22" i="15"/>
  <c r="C22" i="15"/>
  <c r="D22" i="15"/>
  <c r="F22" i="15"/>
  <c r="G22" i="15"/>
  <c r="H22" i="15"/>
  <c r="C21" i="15"/>
  <c r="D21" i="15"/>
  <c r="E21" i="15"/>
  <c r="F21" i="15"/>
  <c r="G21" i="15"/>
  <c r="H21" i="15"/>
  <c r="I21" i="15"/>
  <c r="B21" i="15"/>
  <c r="B22" i="15" s="1"/>
  <c r="I20" i="15"/>
  <c r="H20" i="15"/>
  <c r="G20" i="15"/>
  <c r="F20" i="15"/>
  <c r="E20" i="15"/>
  <c r="D20" i="15"/>
  <c r="C20" i="15"/>
  <c r="B20" i="15"/>
  <c r="C9" i="15"/>
  <c r="D9" i="15"/>
  <c r="E9" i="15"/>
  <c r="F9" i="15"/>
  <c r="G9" i="15"/>
  <c r="H9" i="15"/>
  <c r="I9" i="15"/>
  <c r="J9" i="15"/>
  <c r="K9" i="15"/>
  <c r="B9" i="15"/>
  <c r="G11" i="13"/>
  <c r="H11" i="13"/>
  <c r="I11" i="13"/>
  <c r="B25" i="12"/>
  <c r="C10" i="13"/>
  <c r="C11" i="13" s="1"/>
  <c r="D10" i="13"/>
  <c r="D11" i="13" s="1"/>
  <c r="E10" i="13"/>
  <c r="E11" i="13" s="1"/>
  <c r="F10" i="13"/>
  <c r="F11" i="13" s="1"/>
  <c r="G10" i="13"/>
  <c r="H10" i="13"/>
  <c r="I10" i="13"/>
  <c r="J10" i="13"/>
  <c r="J11" i="13" s="1"/>
  <c r="K10" i="13"/>
  <c r="K11" i="13" s="1"/>
  <c r="B10" i="13"/>
  <c r="B11" i="13" s="1"/>
  <c r="C9" i="13"/>
  <c r="D9" i="13"/>
  <c r="E9" i="13"/>
  <c r="F9" i="13"/>
  <c r="G9" i="13"/>
  <c r="H9" i="13"/>
  <c r="I9" i="13"/>
  <c r="J9" i="13"/>
  <c r="K9" i="13"/>
  <c r="B9" i="13"/>
  <c r="H24" i="12"/>
  <c r="K23" i="12"/>
  <c r="J23" i="12"/>
  <c r="J25" i="12" s="1"/>
  <c r="I23" i="12"/>
  <c r="I25" i="12" s="1"/>
  <c r="H23" i="12"/>
  <c r="H25" i="12" s="1"/>
  <c r="K21" i="12"/>
  <c r="J21" i="12"/>
  <c r="I21" i="12"/>
  <c r="H21" i="12"/>
  <c r="E25" i="12"/>
  <c r="B24" i="12"/>
  <c r="C23" i="12"/>
  <c r="D23" i="12"/>
  <c r="E23" i="12"/>
  <c r="B23" i="12"/>
  <c r="C21" i="12" l="1"/>
  <c r="D21" i="12"/>
  <c r="E21" i="12"/>
  <c r="B21" i="12"/>
  <c r="C9" i="12"/>
  <c r="D9" i="12"/>
  <c r="E9" i="12"/>
  <c r="F9" i="12"/>
  <c r="G9" i="12"/>
  <c r="H9" i="12"/>
  <c r="I9" i="12"/>
  <c r="J9" i="12"/>
  <c r="K9" i="12"/>
  <c r="B9" i="12"/>
  <c r="C11" i="11"/>
  <c r="D11" i="11"/>
  <c r="E11" i="11"/>
  <c r="F11" i="11"/>
  <c r="G11" i="11"/>
  <c r="H11" i="11"/>
  <c r="I11" i="11"/>
  <c r="J11" i="11"/>
  <c r="K11" i="11"/>
  <c r="B11" i="11"/>
  <c r="N33" i="11" l="1"/>
  <c r="N25" i="11"/>
  <c r="N17" i="11"/>
  <c r="N9" i="11"/>
  <c r="B10" i="11"/>
  <c r="C34" i="11"/>
  <c r="D34" i="11"/>
  <c r="E34" i="11"/>
  <c r="F34" i="11"/>
  <c r="G34" i="11"/>
  <c r="H34" i="11"/>
  <c r="I34" i="11"/>
  <c r="J34" i="11"/>
  <c r="K34" i="11"/>
  <c r="B34" i="11"/>
  <c r="C26" i="11"/>
  <c r="D26" i="11"/>
  <c r="E26" i="11"/>
  <c r="F26" i="11"/>
  <c r="G26" i="11"/>
  <c r="H26" i="11"/>
  <c r="I26" i="11"/>
  <c r="J26" i="11"/>
  <c r="K26" i="11"/>
  <c r="B26" i="11"/>
  <c r="C18" i="11"/>
  <c r="D18" i="11"/>
  <c r="E18" i="11"/>
  <c r="F18" i="11"/>
  <c r="G18" i="11"/>
  <c r="H18" i="11"/>
  <c r="I18" i="11"/>
  <c r="J18" i="11"/>
  <c r="K18" i="11"/>
  <c r="B18" i="11"/>
  <c r="K10" i="11"/>
  <c r="C10" i="11"/>
  <c r="D10" i="11"/>
  <c r="E10" i="11"/>
  <c r="F10" i="11"/>
  <c r="G10" i="11"/>
  <c r="H10" i="11"/>
  <c r="I10" i="11"/>
  <c r="J10" i="11"/>
  <c r="C33" i="11"/>
  <c r="D33" i="11"/>
  <c r="E33" i="11"/>
  <c r="F33" i="11"/>
  <c r="G33" i="11"/>
  <c r="H33" i="11"/>
  <c r="I33" i="11"/>
  <c r="J33" i="11"/>
  <c r="K33" i="11"/>
  <c r="B33" i="11"/>
  <c r="C25" i="11"/>
  <c r="D25" i="11"/>
  <c r="E25" i="11"/>
  <c r="F25" i="11"/>
  <c r="G25" i="11"/>
  <c r="H25" i="11"/>
  <c r="I25" i="11"/>
  <c r="J25" i="11"/>
  <c r="K25" i="11"/>
  <c r="B25" i="11"/>
  <c r="C17" i="11"/>
  <c r="D17" i="11"/>
  <c r="E17" i="11"/>
  <c r="F17" i="11"/>
  <c r="G17" i="11"/>
  <c r="H17" i="11"/>
  <c r="I17" i="11"/>
  <c r="J17" i="11"/>
  <c r="K17" i="11"/>
  <c r="B17" i="11"/>
  <c r="C9" i="11"/>
  <c r="D9" i="11"/>
  <c r="E9" i="11"/>
  <c r="F9" i="11"/>
  <c r="G9" i="11"/>
  <c r="H9" i="11"/>
  <c r="I9" i="11"/>
  <c r="J9" i="11"/>
  <c r="K9" i="11"/>
  <c r="B9" i="11"/>
  <c r="J24" i="6" l="1"/>
  <c r="J25" i="6"/>
  <c r="J26" i="6"/>
  <c r="J27" i="6"/>
  <c r="E24" i="6"/>
  <c r="E25" i="6"/>
  <c r="E26" i="6"/>
  <c r="E27" i="6"/>
  <c r="I24" i="6" l="1"/>
  <c r="K24" i="6"/>
  <c r="I25" i="6"/>
  <c r="K25" i="6"/>
  <c r="I26" i="6"/>
  <c r="K26" i="6"/>
  <c r="I27" i="6"/>
  <c r="K27" i="6"/>
  <c r="F24" i="6"/>
  <c r="F25" i="6"/>
  <c r="F26" i="6"/>
  <c r="F27" i="6"/>
  <c r="D25" i="6"/>
  <c r="D26" i="6"/>
  <c r="D27" i="6"/>
  <c r="D24" i="6"/>
  <c r="H27" i="6" l="1"/>
  <c r="G27" i="6"/>
  <c r="H26" i="6"/>
  <c r="G26" i="6"/>
  <c r="H25" i="6"/>
  <c r="G25" i="6"/>
  <c r="H24" i="6"/>
  <c r="G24" i="6"/>
  <c r="C27" i="6"/>
  <c r="B27" i="6"/>
  <c r="C26" i="6"/>
  <c r="B26" i="6"/>
  <c r="C25" i="6"/>
  <c r="B25" i="6"/>
  <c r="C24" i="6"/>
  <c r="B24" i="6"/>
  <c r="C27" i="5" l="1"/>
  <c r="B27" i="5"/>
  <c r="C26" i="5"/>
  <c r="B26" i="5"/>
  <c r="C25" i="5"/>
  <c r="B25" i="5"/>
  <c r="C24" i="5"/>
  <c r="B24" i="5"/>
  <c r="C27" i="4" l="1"/>
  <c r="B27" i="4"/>
  <c r="C26" i="4"/>
  <c r="B26" i="4"/>
  <c r="C25" i="4"/>
  <c r="B25" i="4"/>
  <c r="C24" i="4"/>
  <c r="B24" i="4"/>
  <c r="C27" i="3" l="1"/>
  <c r="C26" i="3"/>
  <c r="C25" i="3"/>
  <c r="C24" i="3"/>
  <c r="B25" i="3"/>
  <c r="B27" i="3"/>
  <c r="B26" i="3"/>
  <c r="B24" i="3"/>
  <c r="J6" i="2"/>
  <c r="G6" i="2"/>
  <c r="D6" i="2"/>
  <c r="J5" i="2"/>
  <c r="G5" i="2"/>
  <c r="D5" i="2"/>
  <c r="G4" i="2"/>
  <c r="D4" i="2"/>
  <c r="J3" i="2"/>
  <c r="G3" i="2"/>
  <c r="D3" i="2"/>
  <c r="J6" i="1" l="1"/>
  <c r="J5" i="1"/>
  <c r="J3" i="1"/>
  <c r="G6" i="1" l="1"/>
  <c r="G5" i="1"/>
  <c r="G4" i="1"/>
  <c r="G3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tc={F40E47A9-81FA-4E37-9CEE-BD43BBD2638F}</author>
    <author>tc={8BD14EC1-E118-4305-AE63-E2BF47D39A4F}</author>
    <author>tc={5AF80336-FF07-4401-ADC8-E94CB4F1A8F8}</author>
    <author>tc={7A0A4ADB-76E3-4819-B0D4-A86BE2CFAB87}</author>
    <author>tc={349880BF-5948-4602-95C5-5551AFE1CF71}</author>
    <author>tc={1798A34A-6BC4-4D6A-8E4B-3FC4C5859178}</author>
    <author>tc={91C54B47-FAAB-462A-BB89-0375DDAA06D1}</author>
    <author>tc={240DDF36-E972-4643-934C-7F1BD14B5CD6}</author>
    <author>tc={63A98197-3D95-460C-A247-ADF09D7BA27E}</author>
    <author>tc={40988330-D271-47B5-A3FD-0C5D2A74EF21}</author>
    <author>tc={AA1B572C-811E-4F2A-A8D8-9F338134F12C}</author>
  </authors>
  <commentList>
    <comment ref="B2" authorId="0" shapeId="0" xr:uid="{F40E47A9-81FA-4E37-9CEE-BD43BBD2638F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C2" authorId="1" shapeId="0" xr:uid="{8BD14EC1-E118-4305-AE63-E2BF47D39A4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E2" authorId="2" shapeId="0" xr:uid="{5AF80336-FF07-4401-ADC8-E94CB4F1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F2" authorId="3" shapeId="0" xr:uid="{7A0A4ADB-76E3-4819-B0D4-A86BE2CFAB8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H2" authorId="4" shapeId="0" xr:uid="{349880BF-5948-4602-95C5-5551AFE1CF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I2" authorId="5" shapeId="0" xr:uid="{1798A34A-6BC4-4D6A-8E4B-3FC4C58591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K2" authorId="6" shapeId="0" xr:uid="{91C54B47-FAAB-462A-BB89-0375DDAA06D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L2" authorId="7" shapeId="0" xr:uid="{240DDF36-E972-4643-934C-7F1BD14B5C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J3" authorId="8" shapeId="0" xr:uid="{63A98197-3D95-460C-A247-ADF09D7BA27E}">
      <text>
        <t>[Threaded comment]
Your version of Excel allows you to read this threaded comment; however, any edits to it will get removed if the file is opened in a newer version of Excel. Learn more: https://go.microsoft.com/fwlink/?linkid=870924
Comment:
    "Problem uppstod med den här körningen av Lighthouse.
Sidan lästes in för långsamt för att slutföra sidhämtningen inom tidsgränsen. Resultatet kan vara ofullständigt."</t>
      </text>
    </comment>
    <comment ref="J4" authorId="9" shapeId="0" xr:uid="{40988330-D271-47B5-A3FD-0C5D2A74EF21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broken. Need to fix errors from original code and redo all of these</t>
      </text>
    </comment>
    <comment ref="A5" authorId="10" shapeId="0" xr:uid="{AA1B572C-811E-4F2A-A8D8-9F338134F12C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show all values. Should fix and re-measure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tc={6DD0A668-8DEB-4326-9851-8B08677FC204}</author>
    <author>tc={FD96A10F-48DC-4C93-A848-907264D75E44}</author>
    <author>tc={5E0B33F3-2F40-4053-9EFC-67A4A9F59EDA}</author>
    <author>tc={BEA0BA37-E092-493B-AA33-8B4C478DF3F6}</author>
    <author>tc={2BEFF2E7-B418-41E1-A951-57904D60F18E}</author>
    <author>tc={774F8FB8-390E-4FEB-989D-DC7A5742D8CB}</author>
    <author>tc={33301C74-68BB-467D-9675-995D9120EDFC}</author>
  </authors>
  <commentList>
    <comment ref="F3" authorId="0" shapeId="0" xr:uid="{6DD0A668-8DEB-4326-9851-8B08677FC20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4" authorId="1" shapeId="0" xr:uid="{FD96A10F-48DC-4C93-A848-907264D75E4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5" authorId="2" shapeId="0" xr:uid="{5E0B33F3-2F40-4053-9EFC-67A4A9F59ED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7" authorId="3" shapeId="0" xr:uid="{BEA0BA37-E092-493B-AA33-8B4C478DF3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7" authorId="4" shapeId="0" xr:uid="{2BEFF2E7-B418-41E1-A951-57904D60F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9" authorId="5" shapeId="0" xr:uid="{774F8FB8-390E-4FEB-989D-DC7A5742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Inconclusive?</t>
      </text>
    </comment>
    <comment ref="F67" authorId="6" shapeId="0" xr:uid="{33301C74-68BB-467D-9675-995D9120EDFC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tc={E557D528-DB10-430A-878E-130E2226FC83}</author>
    <author>tc={0E9BC3C3-49CA-4DCD-AD0D-A05FB43737EC}</author>
    <author>tc={4222330E-1E97-4FC4-A63D-01F01ACFB528}</author>
    <author>tc={219570AE-1657-408E-B3DA-49EFEC6EDE1B}</author>
    <author>tc={06D4CE60-43B7-4003-98D2-6368B55066B9}</author>
    <author>tc={43BF48C6-30D5-47DB-A579-258D70222746}</author>
    <author>tc={DDBAB778-70E3-4821-9D62-6904D518C53D}</author>
    <author>tc={867B1000-C5F6-4D86-A807-AE4270D92E23}</author>
    <author>tc={51416F81-84DC-4464-B7C4-769C5E79108A}</author>
    <author>tc={28E92B1C-F80D-4455-BA03-18928A65A997}</author>
    <author>tc={14E8241C-A6B1-428F-9577-CA2B88CD2F04}</author>
    <author>tc={9C74642D-8B4A-4B91-9071-1DA9403650BF}</author>
    <author>tc={E1ACC3C0-754D-4B8A-9C41-542EAEB82312}</author>
    <author>tc={15A58C76-8940-460C-93AD-FA3D7BB0D00B}</author>
    <author>tc={287EA056-EB45-4A98-9FEE-FE6A8D888760}</author>
    <author>tc={88D2782A-97AA-454F-A86C-096ECFA0CDFC}</author>
    <author>tc={CEC43893-FA7D-410F-8733-BB8D6D0CD149}</author>
    <author>tc={8DC49F43-5FED-4366-B86B-2D737AE94FD3}</author>
    <author>tc={B61BAA18-165C-450F-885B-AD115F8C6ACC}</author>
    <author>tc={7C6F5067-9BFE-41F2-9ADF-31D07F377FB5}</author>
    <author>tc={25389924-925C-469B-923B-9B82E6460B73}</author>
    <author>tc={D6200152-2342-4244-BB6A-17B122A5797D}</author>
    <author>tc={5B77D64B-ED86-453D-874C-913A903BE6DE}</author>
    <author>tc={223C6D12-FB85-4D65-AF6D-040E41598FC7}</author>
    <author>tc={B69F6BB9-7CFA-4868-BEE4-F34D3CB9C150}</author>
  </authors>
  <commentList>
    <comment ref="F3" authorId="0" shapeId="0" xr:uid="{E557D528-DB10-430A-878E-130E2226FC8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K3" authorId="1" shapeId="0" xr:uid="{0E9BC3C3-49CA-4DCD-AD0D-A05FB43737EC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4" authorId="2" shapeId="0" xr:uid="{4222330E-1E97-4FC4-A63D-01F01ACFB528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F4" authorId="3" shapeId="0" xr:uid="{219570AE-1657-408E-B3DA-49EFEC6EDE1B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K4" authorId="4" shapeId="0" xr:uid="{06D4CE60-43B7-4003-98D2-6368B55066B9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5" authorId="5" shapeId="0" xr:uid="{43BF48C6-30D5-47DB-A579-258D70222746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J5" authorId="6" shapeId="0" xr:uid="{DDBAB778-70E3-4821-9D62-6904D518C53D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5" authorId="7" shapeId="0" xr:uid="{867B1000-C5F6-4D86-A807-AE4270D92E2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6" authorId="8" shapeId="0" xr:uid="{51416F81-84DC-4464-B7C4-769C5E79108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J6" authorId="9" shapeId="0" xr:uid="{28E92B1C-F80D-4455-BA03-18928A65A997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6" authorId="10" shapeId="0" xr:uid="{14E8241C-A6B1-428F-9577-CA2B88CD2F04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7" authorId="11" shapeId="0" xr:uid="{9C74642D-8B4A-4B91-9071-1DA9403650B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7" authorId="12" shapeId="0" xr:uid="{E1ACC3C0-754D-4B8A-9C41-542EAEB82312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7" authorId="13" shapeId="0" xr:uid="{15A58C76-8940-460C-93AD-FA3D7BB0D00B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15" authorId="14" shapeId="0" xr:uid="{287EA056-EB45-4A98-9FEE-FE6A8D888760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I16" authorId="15" shapeId="0" xr:uid="{88D2782A-97AA-454F-A86C-096ECFA0CDFC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I17" authorId="16" shapeId="0" xr:uid="{CEC43893-FA7D-410F-8733-BB8D6D0CD149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I18" authorId="17" shapeId="0" xr:uid="{8DC49F43-5FED-4366-B86B-2D737AE94FD3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G68" authorId="18" shapeId="0" xr:uid="{B61BAA18-165C-450F-885B-AD115F8C6A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H69" authorId="19" shapeId="0" xr:uid="{7C6F5067-9BFE-41F2-9ADF-31D07F377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H70" authorId="20" shapeId="0" xr:uid="{25389924-925C-469B-923B-9B82E6460B73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H71" authorId="21" shapeId="0" xr:uid="{D6200152-2342-4244-BB6A-17B122A5797D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F83" authorId="22" shapeId="0" xr:uid="{5B77D64B-ED86-453D-874C-913A903BE6DE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  <comment ref="N83" authorId="23" shapeId="0" xr:uid="{223C6D12-FB85-4D65-AF6D-040E41598FC7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&lt;0,05, h0 is rejected</t>
      </text>
    </comment>
    <comment ref="F99" authorId="24" shapeId="0" xr:uid="{B69F6BB9-7CFA-4868-BEE4-F34D3CB9C150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&lt;0,05, h0 is rejected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tc={5734D5DE-52DC-49E9-969D-5D7D5C606C27}</author>
    <author>tc={378EE33E-AB43-4D9C-BAD3-CC045A91B3FD}</author>
    <author>tc={D782D203-F281-4813-A812-DA37C7981CC2}</author>
    <author>tc={2D2B13A6-AD0E-42F2-B2B6-43D273CE2AD2}</author>
  </authors>
  <commentList>
    <comment ref="F77" authorId="0" shapeId="0" xr:uid="{5734D5DE-52DC-49E9-969D-5D7D5C606C27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  <comment ref="N77" authorId="1" shapeId="0" xr:uid="{378EE33E-AB43-4D9C-BAD3-CC045A91B3FD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  <comment ref="F93" authorId="2" shapeId="0" xr:uid="{D782D203-F281-4813-A812-DA37C7981CC2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  <comment ref="N93" authorId="3" shapeId="0" xr:uid="{2D2B13A6-AD0E-42F2-B2B6-43D273CE2AD2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tc={FD8FDA2B-D1F7-4BCB-901A-53E7A80CD26E}</author>
    <author>tc={EAC6F5C2-78BE-4436-97A2-205866F2DB9D}</author>
    <author>tc={0A58BB3F-A02B-4941-8DD1-FC4FD690D020}</author>
    <author>tc={8DA41405-3494-40C1-92B8-F0B9643779FD}</author>
    <author>tc={1CB311E2-7FB3-4D1F-B2BA-2850056C4D83}</author>
    <author>tc={4425FFB4-C5B6-47B8-8832-7B8E94AC58C6}</author>
    <author>tc={0B7F4F49-9D4E-417E-916F-5A80018F032A}</author>
    <author>tc={BA8022B8-13A9-40A7-85BD-B89BED3BC872}</author>
    <author>tc={B3D0AB29-F747-4F17-803A-1D7C24EE222D}</author>
  </authors>
  <commentList>
    <comment ref="B2" authorId="0" shapeId="0" xr:uid="{FD8FDA2B-D1F7-4BCB-901A-53E7A80CD2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C2" authorId="1" shapeId="0" xr:uid="{EAC6F5C2-78BE-4436-97A2-205866F2DB9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E2" authorId="2" shapeId="0" xr:uid="{0A58BB3F-A02B-4941-8DD1-FC4FD690D02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F2" authorId="3" shapeId="0" xr:uid="{8DA41405-3494-40C1-92B8-F0B9643779F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H2" authorId="4" shapeId="0" xr:uid="{1CB311E2-7FB3-4D1F-B2BA-2850056C4D83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I2" authorId="5" shapeId="0" xr:uid="{4425FFB4-C5B6-47B8-8832-7B8E94AC58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J3" authorId="6" shapeId="0" xr:uid="{0B7F4F49-9D4E-417E-916F-5A80018F032A}">
      <text>
        <t>[Threaded comment]
Your version of Excel allows you to read this threaded comment; however, any edits to it will get removed if the file is opened in a newer version of Excel. Learn more: https://go.microsoft.com/fwlink/?linkid=870924
Comment:
    "Problem uppstod med den här körningen av Lighthouse.
Sidan lästes in för långsamt för att slutföra sidhämtningen inom tidsgränsen. Resultatet kan vara ofullständigt."</t>
      </text>
    </comment>
    <comment ref="J4" authorId="7" shapeId="0" xr:uid="{BA8022B8-13A9-40A7-85BD-B89BED3B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broken. Need to fix errors from original code and redo all of these</t>
      </text>
    </comment>
    <comment ref="A5" authorId="8" shapeId="0" xr:uid="{B3D0AB29-F747-4F17-803A-1D7C24EE222D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show all values. Should fix and re-measure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tc={E9155C30-B208-46DF-AFD2-B5F5DF2A6B0E}</author>
    <author>tc={66CAF6FC-B514-42EA-ADB4-BB87C1F92C3B}</author>
  </authors>
  <commentList>
    <comment ref="B2" authorId="0" shapeId="0" xr:uid="{E9155C30-B208-46DF-AFD2-B5F5DF2A6B0E}">
      <text>
        <t>[Threaded comment]
Your version of Excel allows you to read this threaded comment; however, any edits to it will get removed if the file is opened in a newer version of Excel. Learn more: https://go.microsoft.com/fwlink/?linkid=870924
Comment:
    "Page did not paint any content" (&gt;15 sec)</t>
      </text>
    </comment>
    <comment ref="C2" authorId="1" shapeId="0" xr:uid="{66CAF6FC-B514-42EA-ADB4-BB87C1F9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"Page did not paint any content" (&gt;15 sec)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tc={728ABB89-B1BE-4608-9684-51A96C54751F}</author>
    <author>tc={A0BA4E0A-9A16-4E84-A67F-5C1AE15FF205}</author>
    <author>tc={70E1DF23-223D-47E2-A74D-0346212410D3}</author>
    <author>tc={FE584264-4BA6-4E28-B9D6-DC2B42C93885}</author>
  </authors>
  <commentList>
    <comment ref="B2" authorId="0" shapeId="0" xr:uid="{728ABB89-B1BE-4608-9684-51A96C54751F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  <comment ref="C2" authorId="1" shapeId="0" xr:uid="{A0BA4E0A-9A16-4E84-A67F-5C1AE15FF205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  <comment ref="B4" authorId="2" shapeId="0" xr:uid="{70E1DF23-223D-47E2-A74D-0346212410D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  <comment ref="C4" authorId="3" shapeId="0" xr:uid="{FE584264-4BA6-4E28-B9D6-DC2B42C93885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tc={88CC8247-A310-488E-8FB7-387BD40421C8}</author>
    <author>tc={74237F7B-FF08-4717-B7E3-84DDE4AD6CEC}</author>
    <author>tc={FE7774FC-9497-4D2A-832F-42A7158188C2}</author>
    <author>tc={D5E666F5-B0E9-40A0-A729-AF03B2FEC8F5}</author>
    <author>tc={6F446816-0DB1-4758-99E4-E657D6280D56}</author>
  </authors>
  <commentList>
    <comment ref="B2" authorId="0" shapeId="0" xr:uid="{88CC8247-A310-488E-8FB7-387BD40421C8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  <comment ref="C2" authorId="1" shapeId="0" xr:uid="{74237F7B-FF08-4717-B7E3-84DDE4AD6CEC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  <comment ref="C3" authorId="2" shapeId="0" xr:uid="{FE7774FC-9497-4D2A-832F-42A7158188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B4" authorId="3" shapeId="0" xr:uid="{D5E666F5-B0E9-40A0-A729-AF03B2FE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  <comment ref="C4" authorId="4" shapeId="0" xr:uid="{6F446816-0DB1-4758-99E4-E657D6280D56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stops responding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tc={260E2E24-CC04-4046-A30E-4206B71B8725}</author>
  </authors>
  <commentList>
    <comment ref="C4" authorId="0" shapeId="0" xr:uid="{260E2E24-CC04-4046-A30E-4206B71B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tc={2888EFE5-2770-4C92-BA16-2C51C949D2EC}</author>
    <author>tc={958F362E-7686-4DD6-8F1A-8DF6DE05DEA7}</author>
    <author>tc={086897B0-9C3F-4B84-BC60-230516E51B8D}</author>
    <author>tc={924083BA-56C6-492D-80D2-004ABFC9F7EE}</author>
    <author>tc={2718D1ED-55D1-4C5B-87AB-4A02CF02DFAD}</author>
    <author>tc={8C81A374-5095-4A97-973B-829142CC99E7}</author>
    <author>tc={71A6E8B4-80CC-4E48-B816-3708009276A4}</author>
    <author>tc={43066F0D-0C61-4DA2-93AC-6BDAFA8D2428}</author>
    <author>tc={72E4317D-2C08-46BC-92A7-4D32522198BB}</author>
    <author>tc={827AF25A-4D4C-491A-BB83-22E174EB9C4D}</author>
    <author>tc={99BE227B-6486-48F2-956B-3CEF0B0585EF}</author>
    <author>tc={3C3E798C-ABF8-43AE-A6CA-44E3B9C33587}</author>
    <author>tc={CEBD72C8-DD0E-41AE-B296-1B9A50EB98A6}</author>
    <author>tc={86EA238D-364E-439D-B5FE-0A9374C829B6}</author>
    <author>tc={84793A61-9CB3-4E80-8F79-A9D0AA9E32B3}</author>
    <author>tc={F5DAB2FB-B297-4B80-AC2C-8990C443423E}</author>
    <author>tc={A4E3E013-DBFA-4C5F-A443-738AA32C7814}</author>
    <author>tc={E913A632-7547-41C3-BB42-697007C5F660}</author>
    <author>tc={4A969FA1-860A-41CD-A1BE-1B250945B426}</author>
    <author>tc={3B162061-9F06-4581-A7B4-C449DBCB6F52}</author>
    <author>tc={4BD70D9F-010D-46DA-8203-744BD29EBC79}</author>
    <author>tc={725383D6-D81B-435F-AB79-7CCD9F41429E}</author>
    <author>tc={90FC76A1-B16A-4201-8113-CA2EE8153829}</author>
    <author>tc={1231BF1D-7E41-4055-93D8-B72DC779ED61}</author>
    <author>tc={541731BD-8C06-49D9-8CC6-4DEF78FCB67B}</author>
    <author>tc={A820772A-DC62-446C-97E2-3136B9DE2D15}</author>
    <author>tc={C88A50BC-3513-411E-A29E-A47C5B41AE74}</author>
    <author>tc={29121E9A-4DAA-4A7A-9507-2268C39CC632}</author>
    <author>tc={7B238235-1471-4CFE-B1DC-F7AD8B0CE826}</author>
    <author>tc={1438C516-C88B-4FD5-9917-EA9735D6615A}</author>
    <author>tc={B7700340-A5F5-4033-A989-45884CA9A17D}</author>
    <author>tc={83186B54-AC5D-435B-B58A-71D8E5D12BB3}</author>
    <author>tc={B4128CC0-B02A-473B-8837-6278DE9F2857}</author>
    <author>tc={EDCAF831-4619-42F5-B5D9-7004E904ACFC}</author>
    <author>tc={B86892CA-0B09-4AAB-A3BB-8481CBB73A66}</author>
    <author>tc={3818F8EB-3B5E-4B3A-990D-CE13FC358124}</author>
    <author>tc={0DF84199-8645-4E7E-AEDF-06129BDF1C7C}</author>
    <author>tc={95F2EE1A-166B-4D5D-BBFD-DD49CDDA8C91}</author>
    <author>tc={7C6F9037-D478-4B41-B5C3-42021741651E}</author>
    <author>tc={AD6DA354-2887-4877-A4C8-2026FE87BE4E}</author>
    <author>tc={951FAB95-1998-4276-A4E7-3DCB977D174A}</author>
    <author>tc={1CB10962-B5D8-48BA-A9AA-4EA152E475F3}</author>
    <author>tc={391A6B71-DE96-4F4B-998C-CC32952097E6}</author>
    <author>tc={3CD8D75E-920F-4177-B4A8-27CA963A0FBB}</author>
    <author>tc={EFA2A5BD-2767-4024-BD93-A95ED063DF3B}</author>
    <author>tc={72355DF9-EF10-4F6C-A25A-A7D4850AA89D}</author>
    <author>tc={F2FCE665-04B6-44A7-B77E-B59B6FA7A4BA}</author>
    <author>tc={0C979633-822E-4790-A566-6017D82DF647}</author>
    <author>tc={1D72B64D-7708-4107-99FA-359AD8119490}</author>
    <author>tc={354DBE19-8A36-4476-8FEE-E01D7A147F74}</author>
  </authors>
  <commentList>
    <comment ref="D3" authorId="0" shapeId="0" xr:uid="{2888EFE5-2770-4C92-BA16-2C51C949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3" authorId="1" shapeId="0" xr:uid="{958F362E-7686-4DD6-8F1A-8DF6DE05DEA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3" authorId="2" shapeId="0" xr:uid="{086897B0-9C3F-4B84-BC60-230516E51B8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3" authorId="3" shapeId="0" xr:uid="{924083BA-56C6-492D-80D2-004ABFC9F7EE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J3" authorId="4" shapeId="0" xr:uid="{2718D1ED-55D1-4C5B-87AB-4A02CF02DFA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3" authorId="5" shapeId="0" xr:uid="{8C81A374-5095-4A97-973B-829142CC9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C4" authorId="6" shapeId="0" xr:uid="{71A6E8B4-80CC-4E48-B816-3708009276A4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D4" authorId="7" shapeId="0" xr:uid="{43066F0D-0C61-4DA2-93AC-6BDAFA8D2428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4" authorId="8" shapeId="0" xr:uid="{72E4317D-2C08-46BC-92A7-4D32522198B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4" authorId="9" shapeId="0" xr:uid="{827AF25A-4D4C-491A-BB83-22E174EB9C4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4" authorId="10" shapeId="0" xr:uid="{99BE227B-6486-48F2-956B-3CEF0B0585EF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J4" authorId="11" shapeId="0" xr:uid="{3C3E798C-ABF8-43AE-A6CA-44E3B9C3358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4" authorId="12" shapeId="0" xr:uid="{CEBD72C8-DD0E-41AE-B296-1B9A50EB98A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D5" authorId="13" shapeId="0" xr:uid="{86EA238D-364E-439D-B5FE-0A9374C829B6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5" authorId="14" shapeId="0" xr:uid="{84793A61-9CB3-4E80-8F79-A9D0AA9E32B3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5" authorId="15" shapeId="0" xr:uid="{F5DAB2FB-B297-4B80-AC2C-8990C443423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5" authorId="16" shapeId="0" xr:uid="{A4E3E013-DBFA-4C5F-A443-738AA32C78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5" authorId="17" shapeId="0" xr:uid="{E913A632-7547-41C3-BB42-697007C5F66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5" authorId="18" shapeId="0" xr:uid="{4A969FA1-860A-41CD-A1BE-1B250945B42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D6" authorId="19" shapeId="0" xr:uid="{3B162061-9F06-4581-A7B4-C449DBCB6F52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6" authorId="20" shapeId="0" xr:uid="{4BD70D9F-010D-46DA-8203-744BD29EBC7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6" authorId="21" shapeId="0" xr:uid="{725383D6-D81B-435F-AB79-7CCD9F41429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6" authorId="22" shapeId="0" xr:uid="{90FC76A1-B16A-4201-8113-CA2EE815382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6" authorId="23" shapeId="0" xr:uid="{1231BF1D-7E41-4055-93D8-B72DC779ED61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6" authorId="24" shapeId="0" xr:uid="{541731BD-8C06-49D9-8CC6-4DEF78FCB67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D7" authorId="25" shapeId="0" xr:uid="{A820772A-DC62-446C-97E2-3136B9DE2D15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7" authorId="26" shapeId="0" xr:uid="{C88A50BC-3513-411E-A29E-A47C5B41AE74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7" authorId="27" shapeId="0" xr:uid="{29121E9A-4DAA-4A7A-9507-2268C39CC632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7" authorId="28" shapeId="0" xr:uid="{7B238235-1471-4CFE-B1DC-F7AD8B0CE8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7" authorId="29" shapeId="0" xr:uid="{1438C516-C88B-4FD5-9917-EA9735D6615A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7" authorId="30" shapeId="0" xr:uid="{B7700340-A5F5-4033-A989-45884CA9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8" authorId="31" shapeId="0" xr:uid="{83186B54-AC5D-435B-B58A-71D8E5D12BB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9" authorId="32" shapeId="0" xr:uid="{B4128CC0-B02A-473B-8837-6278DE9F285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10" authorId="33" shapeId="0" xr:uid="{EDCAF831-4619-42F5-B5D9-7004E904ACFC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12" authorId="34" shapeId="0" xr:uid="{B86892CA-0B09-4AAB-A3BB-8481CBB73A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12" authorId="35" shapeId="0" xr:uid="{3818F8EB-3B5E-4B3A-990D-CE13FC35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13" authorId="36" shapeId="0" xr:uid="{0DF84199-8645-4E7E-AEDF-06129BDF1C7C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K13" authorId="37" shapeId="0" xr:uid="{95F2EE1A-166B-4D5D-BBFD-DD49CDDA8C91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14" authorId="38" shapeId="0" xr:uid="{7C6F9037-D478-4B41-B5C3-42021741651E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F14" authorId="39" shapeId="0" xr:uid="{AD6DA354-2887-4877-A4C8-2026FE87BE4E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K14" authorId="40" shapeId="0" xr:uid="{951FAB95-1998-4276-A4E7-3DCB977D174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15" authorId="41" shapeId="0" xr:uid="{1CB10962-B5D8-48BA-A9AA-4EA152E475F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J15" authorId="42" shapeId="0" xr:uid="{391A6B71-DE96-4F4B-998C-CC32952097E6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15" authorId="43" shapeId="0" xr:uid="{3CD8D75E-920F-4177-B4A8-27CA963A0FBB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16" authorId="44" shapeId="0" xr:uid="{EFA2A5BD-2767-4024-BD93-A95ED063DF3B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J16" authorId="45" shapeId="0" xr:uid="{72355DF9-EF10-4F6C-A25A-A7D4850A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16" authorId="46" shapeId="0" xr:uid="{F2FCE665-04B6-44A7-B77E-B59B6FA7A4B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17" authorId="47" shapeId="0" xr:uid="{0C979633-822E-4790-A566-6017D82DF6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17" authorId="48" shapeId="0" xr:uid="{1D72B64D-7708-4107-99FA-359AD8119490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17" authorId="49" shapeId="0" xr:uid="{354DBE19-8A36-4476-8FEE-E01D7A147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tc={3EB68447-6143-41E3-9083-A62BC3BB0402}</author>
    <author>tc={7CDD8AF4-0BC3-4147-9600-B6C7A2960152}</author>
    <author>tc={FAD0D657-528F-4849-8A9B-93B38A1658D4}</author>
    <author>tc={A6C1D8D9-B6B5-4BD9-AA1D-C16B42CB40D4}</author>
    <author>tc={109FE556-E823-437F-9584-617B7BF13AF6}</author>
    <author>tc={6F89A43A-E58F-45B5-92FD-22EFC3ED53C2}</author>
    <author>tc={4529A926-042F-483C-A04F-9E5BD8351A96}</author>
    <author>tc={E3D7923E-DEBA-4436-ACF1-99DC57826D69}</author>
    <author>tc={06C6A5D0-0F52-43B9-9A54-5E717BD04290}</author>
    <author>tc={AAB077DB-D0B6-4EEB-AE87-8C209980CDC1}</author>
    <author>tc={C3AC32CD-1C75-46BC-BD27-55C8E85920A1}</author>
    <author>tc={1D896735-1068-4D59-B6B6-FA8B67E391EB}</author>
    <author>tc={EE7EFE3B-FB7D-4D32-9459-DEBE0A5A254C}</author>
    <author>tc={BC19BF69-B88B-4C60-8888-E25213F28B62}</author>
    <author>tc={69B0783B-0D21-4EF3-884F-A8617E6F196B}</author>
    <author>tc={3D0E2B17-A345-45C2-B7BD-A7813E232657}</author>
    <author>tc={D9A27428-140A-4159-9140-368BC819CE99}</author>
    <author>tc={A6B776C5-79E5-499F-B474-93DF5A864CE0}</author>
    <author>tc={DB65D5A1-72E4-41B2-A45A-A71EA41F04BD}</author>
    <author>tc={07467231-F393-45A6-9D44-0A04FF6184FD}</author>
    <author>tc={07DBB1DE-D0E0-4BCB-BCF6-AD9099FE954F}</author>
    <author>tc={C7E6E982-32BD-455C-BA08-6F4378D1B8A2}</author>
    <author>tc={DA383FDF-778C-4864-8B80-A5B3FD773688}</author>
    <author>tc={9D7938B8-A969-4893-B2E5-096F9D845EC9}</author>
    <author>tc={C0BDF50F-05BF-4C18-8630-59F575EA0876}</author>
    <author>tc={8A445F4C-4D50-4B98-86A5-4FAD7AF2DE35}</author>
    <author>tc={D63F989D-241E-4B36-B86B-C7433F203C3B}</author>
    <author>tc={31A487BC-55A3-4B2E-B9F3-6602F12DBE38}</author>
    <author>tc={23EF9387-23AB-4CFB-BAE8-85B731B3F1C0}</author>
    <author>tc={BF7852FE-25B1-43DC-897C-6DECCD223B69}</author>
    <author>tc={263B049B-1AFB-4609-B7C5-346570A52178}</author>
    <author>tc={409107BD-8B2A-4B5B-9336-0149A85CCFC7}</author>
    <author>tc={0D9183F7-88BC-4203-A3EC-C2CA3A2F5C2E}</author>
    <author>tc={21004315-218C-4B7C-A27A-557CA0075154}</author>
    <author>tc={27C1A3AA-7D7C-4420-8781-AED1ACF985C0}</author>
    <author>tc={F132906A-9106-4043-BD15-2F5C8FD8FC1C}</author>
    <author>tc={97B8E773-BC4E-4D13-B163-FDF324EAFD52}</author>
    <author>tc={7B593E95-E24C-40F4-94A8-543BEE0EF8AD}</author>
    <author>tc={6ABD79BA-3964-4571-924D-2DB6411DEB41}</author>
    <author>tc={DF099181-0048-4AB6-9E45-FE54FAC85FFE}</author>
    <author>tc={F2AEE6CD-6756-454A-BC8A-141176827242}</author>
    <author>tc={44B280A9-529E-483B-A23C-3DF3A35FF8B7}</author>
    <author>tc={15BAB788-4B07-4806-A54F-5A18EF9DAA3C}</author>
    <author>tc={1E95858F-2971-448B-BAED-92D18C7E02FB}</author>
    <author>tc={E50BC70F-3880-4528-A730-903E8892D15A}</author>
    <author>tc={58FBEF27-3690-4F63-ABBD-3DD512550CFD}</author>
    <author>tc={5614DFA3-27C8-431E-97C4-5C0CC051731E}</author>
    <author>tc={AC65C6F1-5750-49F6-B1CA-84D95633A511}</author>
    <author>tc={9A3CED0E-E2D2-4895-BF30-BE6E53F0A7A8}</author>
    <author>tc={4841A764-9054-45E1-B21D-A99FEE1ADD7B}</author>
  </authors>
  <commentList>
    <comment ref="D4" authorId="0" shapeId="0" xr:uid="{3EB68447-6143-41E3-9083-A62BC3BB0402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4" authorId="1" shapeId="0" xr:uid="{7CDD8AF4-0BC3-4147-9600-B6C7A2960152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4" authorId="2" shapeId="0" xr:uid="{FAD0D657-528F-4849-8A9B-93B38A1658D4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4" authorId="3" shapeId="0" xr:uid="{A6C1D8D9-B6B5-4BD9-AA1D-C16B42CB40D4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J4" authorId="4" shapeId="0" xr:uid="{109FE556-E823-437F-9584-617B7BF13AF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4" authorId="5" shapeId="0" xr:uid="{6F89A43A-E58F-45B5-92FD-22EFC3ED53C2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C5" authorId="6" shapeId="0" xr:uid="{4529A926-042F-483C-A04F-9E5BD8351A96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D5" authorId="7" shapeId="0" xr:uid="{E3D7923E-DEBA-4436-ACF1-99DC57826D69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5" authorId="8" shapeId="0" xr:uid="{06C6A5D0-0F52-43B9-9A54-5E717BD0429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5" authorId="9" shapeId="0" xr:uid="{AAB077DB-D0B6-4EEB-AE87-8C209980CDC1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5" authorId="10" shapeId="0" xr:uid="{C3AC32CD-1C75-46BC-BD27-55C8E85920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J5" authorId="11" shapeId="0" xr:uid="{1D896735-1068-4D59-B6B6-FA8B67E391E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5" authorId="12" shapeId="0" xr:uid="{EE7EFE3B-FB7D-4D32-9459-DEBE0A5A254C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D6" authorId="13" shapeId="0" xr:uid="{BC19BF69-B88B-4C60-8888-E25213F28B62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6" authorId="14" shapeId="0" xr:uid="{69B0783B-0D21-4EF3-884F-A8617E6F196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6" authorId="15" shapeId="0" xr:uid="{3D0E2B17-A345-45C2-B7BD-A7813E23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6" authorId="16" shapeId="0" xr:uid="{D9A27428-140A-4159-9140-368BC819CE9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6" authorId="17" shapeId="0" xr:uid="{A6B776C5-79E5-499F-B474-93DF5A864CE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6" authorId="18" shapeId="0" xr:uid="{DB65D5A1-72E4-41B2-A45A-A71EA41F04B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D7" authorId="19" shapeId="0" xr:uid="{07467231-F393-45A6-9D44-0A04FF6184FD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7" authorId="20" shapeId="0" xr:uid="{07DBB1DE-D0E0-4BCB-BCF6-AD9099FE954F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7" authorId="21" shapeId="0" xr:uid="{C7E6E982-32BD-455C-BA08-6F4378D1B8A2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7" authorId="22" shapeId="0" xr:uid="{DA383FDF-778C-4864-8B80-A5B3FD77368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7" authorId="23" shapeId="0" xr:uid="{9D7938B8-A969-4893-B2E5-096F9D845EC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7" authorId="24" shapeId="0" xr:uid="{C0BDF50F-05BF-4C18-8630-59F575EA0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D8" authorId="25" shapeId="0" xr:uid="{8A445F4C-4D50-4B98-86A5-4FAD7AF2DE35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did not paint any content no fcp</t>
      </text>
    </comment>
    <comment ref="E8" authorId="26" shapeId="0" xr:uid="{D63F989D-241E-4B36-B86B-C7433F203C3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8" authorId="27" shapeId="0" xr:uid="{31A487BC-55A3-4B2E-B9F3-6602F12DBE3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I8" authorId="28" shapeId="0" xr:uid="{23EF9387-23AB-4CFB-BAE8-85B731B3F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8" authorId="29" shapeId="0" xr:uid="{BF7852FE-25B1-43DC-897C-6DECCD223B6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K8" authorId="30" shapeId="0" xr:uid="{263B049B-1AFB-4609-B7C5-346570A5217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lighthouse because page does not respond</t>
      </text>
    </comment>
    <comment ref="F12" authorId="31" shapeId="0" xr:uid="{409107BD-8B2A-4B5B-9336-0149A85CCFC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13" authorId="32" shapeId="0" xr:uid="{0D9183F7-88BC-4203-A3EC-C2CA3A2F5C2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14" authorId="33" shapeId="0" xr:uid="{21004315-218C-4B7C-A27A-557CA0075154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16" authorId="34" shapeId="0" xr:uid="{27C1A3AA-7D7C-4420-8781-AED1ACF985C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16" authorId="35" shapeId="0" xr:uid="{F132906A-9106-4043-BD15-2F5C8FD8FC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F20" authorId="36" shapeId="0" xr:uid="{97B8E773-BC4E-4D13-B163-FDF324EAFD52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K20" authorId="37" shapeId="0" xr:uid="{7B593E95-E24C-40F4-94A8-543BEE0EF8AD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E21" authorId="38" shapeId="0" xr:uid="{6ABD79BA-3964-4571-924D-2DB6411DEB41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F21" authorId="39" shapeId="0" xr:uid="{DF099181-0048-4AB6-9E45-FE54FAC85FFE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K21" authorId="40" shapeId="0" xr:uid="{F2AEE6CD-6756-454A-BC8A-141176827242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22" authorId="41" shapeId="0" xr:uid="{44B280A9-529E-483B-A23C-3DF3A35F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J22" authorId="42" shapeId="0" xr:uid="{15BAB788-4B07-4806-A54F-5A18EF9DA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22" authorId="43" shapeId="0" xr:uid="{1E95858F-2971-448B-BAED-92D18C7E02FB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23" authorId="44" shapeId="0" xr:uid="{E50BC70F-3880-4528-A730-903E8892D15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J23" authorId="45" shapeId="0" xr:uid="{58FBEF27-3690-4F63-ABBD-3DD512550CFD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23" authorId="46" shapeId="0" xr:uid="{5614DFA3-27C8-431E-97C4-5C0CC05173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  <comment ref="F24" authorId="47" shapeId="0" xr:uid="{AC65C6F1-5750-49F6-B1CA-84D95633A5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protocol timeout</t>
      </text>
    </comment>
    <comment ref="J24" authorId="48" shapeId="0" xr:uid="{9A3CED0E-E2D2-4895-BF30-BE6E53F0A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responding</t>
      </text>
    </comment>
    <comment ref="K24" authorId="49" shapeId="0" xr:uid="{4841A764-9054-45E1-B21D-A99FEE1ADD7B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stopped responding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tc={0FE6B818-A05A-424F-97B3-583FC248D3B8}</author>
    <author>tc={3F60AF8E-BA9C-4B0C-9707-67307E52113B}</author>
    <author>tc={3D3B9B23-E1BE-49D6-A304-9B14BAF8E92D}</author>
    <author>tc={91BE5EE1-85F4-48FD-A4A8-2D93F82FB069}</author>
    <author>tc={ED228BEB-CF82-4577-B3AC-4D93B4174F9A}</author>
    <author>tc={A9FC7567-AA15-4E4C-9054-67520A202C47}</author>
    <author>tc={EAD9E37E-6274-4124-B868-3EC47EF98FD5}</author>
  </authors>
  <commentList>
    <comment ref="C21" authorId="0" shapeId="0" xr:uid="{0FE6B818-A05A-424F-97B3-583FC248D3B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Inconclusive?</t>
      </text>
    </comment>
    <comment ref="I21" authorId="1" shapeId="0" xr:uid="{3F60AF8E-BA9C-4B0C-9707-67307E52113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Inconclusive?</t>
      </text>
    </comment>
    <comment ref="A24" authorId="2" shapeId="0" xr:uid="{3D3B9B23-E1BE-49D6-A304-9B14BAF8E9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line and bar separately or not?</t>
      </text>
    </comment>
    <comment ref="G24" authorId="3" shapeId="0" xr:uid="{91BE5EE1-85F4-48FD-A4A8-2D93F82FB06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line and bar separately or not?</t>
      </text>
    </comment>
    <comment ref="C25" authorId="4" shapeId="0" xr:uid="{ED228BEB-CF82-4577-B3AC-4D93B4174F9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sample size to 2!! then redo</t>
      </text>
    </comment>
    <comment ref="F60" authorId="5" shapeId="0" xr:uid="{A9FC7567-AA15-4E4C-9054-67520A202C47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  <comment ref="F77" authorId="6" shapeId="0" xr:uid="{EAD9E37E-6274-4124-B868-3EC47EF98FD5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&gt;0,05, h0 is not rejected</t>
      </text>
    </comment>
  </commentList>
</comments>
</file>

<file path=xl/sharedStrings.xml><?xml version="1.0" encoding="utf-8"?>
<sst xmlns="http://schemas.openxmlformats.org/spreadsheetml/2006/main" count="1136" uniqueCount="107">
  <si>
    <t>ApexCharts</t>
  </si>
  <si>
    <t>Frappe Charts</t>
  </si>
  <si>
    <t>Google Charts</t>
  </si>
  <si>
    <t>TeeChart JS</t>
  </si>
  <si>
    <t>1k</t>
  </si>
  <si>
    <t>5k</t>
  </si>
  <si>
    <t>10k</t>
  </si>
  <si>
    <t>One measurement per library only</t>
  </si>
  <si>
    <t>Unit: ms, rounded to whole number</t>
  </si>
  <si>
    <t>Bar charts only, settings barely touched</t>
  </si>
  <si>
    <t>Shift+f5 done before each measurement to ignore cached content</t>
  </si>
  <si>
    <t>Other browser windows and other applications are open - real test will be done on a separate machine</t>
  </si>
  <si>
    <t>console.time</t>
  </si>
  <si>
    <t>Small (~131)</t>
  </si>
  <si>
    <t>Datasets not exact size - probably 1 less because of headings</t>
  </si>
  <si>
    <t>devtools performance</t>
  </si>
  <si>
    <t>Lighthouse rounds to seconds with one decimal</t>
  </si>
  <si>
    <t>Done in incognito window in chrome</t>
  </si>
  <si>
    <t>Lighthouse (time to interactive)</t>
  </si>
  <si>
    <t>Console.time</t>
  </si>
  <si>
    <t>Devtools performance</t>
  </si>
  <si>
    <t>-</t>
  </si>
  <si>
    <t>Decision: run lighthouse 5 times manually</t>
  </si>
  <si>
    <t>TeeChartJS</t>
  </si>
  <si>
    <t>Amount of data points</t>
  </si>
  <si>
    <t>Time measured with lighthouse - time to interactive. Done 5 times</t>
  </si>
  <si>
    <t>Other apps and browser windows are running - first test only</t>
  </si>
  <si>
    <t>Bar charts only</t>
  </si>
  <si>
    <t>Time is in seconds</t>
  </si>
  <si>
    <t>Line</t>
  </si>
  <si>
    <t>Bar</t>
  </si>
  <si>
    <t>Bar 100</t>
  </si>
  <si>
    <t>Line 100</t>
  </si>
  <si>
    <t>Line 5000</t>
  </si>
  <si>
    <t>Bar 5000</t>
  </si>
  <si>
    <t>Line render time</t>
  </si>
  <si>
    <t>Bar render time</t>
  </si>
  <si>
    <t>Line 10000</t>
  </si>
  <si>
    <t>Line 27000</t>
  </si>
  <si>
    <t>Bar 10000</t>
  </si>
  <si>
    <t>Bar 27000</t>
  </si>
  <si>
    <t>Line 20000</t>
  </si>
  <si>
    <t>Bar 20000</t>
  </si>
  <si>
    <t>Mean</t>
  </si>
  <si>
    <t>Sample mean</t>
  </si>
  <si>
    <t>Sample std</t>
  </si>
  <si>
    <t>Standard error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</si>
  <si>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</si>
  <si>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</si>
  <si>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</si>
  <si>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</si>
  <si>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</si>
  <si>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</si>
  <si>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</si>
  <si>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</si>
  <si>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</si>
  <si>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</si>
  <si>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</si>
  <si>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</si>
  <si>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</si>
  <si>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</si>
  <si>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</si>
  <si>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</si>
  <si>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</si>
  <si>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</si>
  <si>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</si>
  <si>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</si>
  <si>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</si>
  <si>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</si>
  <si>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</si>
  <si>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</si>
  <si>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</si>
  <si>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</si>
  <si>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</si>
  <si>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</si>
  <si>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Confidence interval</t>
  </si>
  <si>
    <t>Without failed measurements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</si>
  <si>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</si>
  <si>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</si>
  <si>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</si>
  <si>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</si>
  <si>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</si>
  <si>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</si>
  <si>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</si>
  <si>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</si>
  <si>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</si>
  <si>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</si>
  <si>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Level(95,0%)</t>
  </si>
  <si>
    <t>Confidence intervals do not seem to overlap, difference is statistically significant. There is a difference in render time when the dataset size is different.</t>
  </si>
  <si>
    <t>Confidence intervals do overlap between chart types</t>
  </si>
  <si>
    <t>100 datapoints</t>
  </si>
  <si>
    <t>5000 datapoints</t>
  </si>
  <si>
    <t>Does not overlap between datasets</t>
  </si>
  <si>
    <t>Overlaps between chart types for 100 datapoints</t>
  </si>
  <si>
    <t>Only 100 datapoints</t>
  </si>
  <si>
    <t>There does not seem to be significant difference in render time between line and bar charts when the dataset size is 100 points</t>
  </si>
  <si>
    <t>Does not seem to overlap between dataset sizes</t>
  </si>
  <si>
    <t>Overlaps between chart types for 100, 10k and 20k datapoints</t>
  </si>
  <si>
    <t>10000 datapoints</t>
  </si>
  <si>
    <t>20000 datapoints</t>
  </si>
  <si>
    <t>100 bar and line</t>
  </si>
  <si>
    <t>Line 20k and 27k</t>
  </si>
  <si>
    <t>Bar 20k and 27k</t>
  </si>
  <si>
    <t>27k line and 10k bar</t>
  </si>
  <si>
    <t>REDO THIS</t>
  </si>
  <si>
    <t>Overlap: 27k bar and 20k bar</t>
  </si>
  <si>
    <t>27k line and 20k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</si>
</sst>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4" applyNumberFormat="0" applyAlignment="0" applyProtection="0"/>
    <xf numFmtId="0" fontId="6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1" fillId="0" borderId="0" xfId="0" applyFont="1"/>
    <xf numFmtId="0" fontId="0" fillId="0" borderId="2" xfId="0" applyBorder="1"/>
    <xf numFmtId="0" fontId="0" fillId="0" borderId="0" xfId="0" applyAlignment="1"/>
    <xf numFmtId="0" fontId="0" fillId="0" borderId="3" xfId="0" applyBorder="1"/>
    <xf numFmtId="0" fontId="4" fillId="4" borderId="0" xfId="2"/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0" fillId="8" borderId="0" xfId="0" applyFill="1" applyBorder="1" applyAlignment="1"/>
    <xf numFmtId="0" fontId="7" fillId="0" borderId="3" xfId="0" applyFont="1" applyBorder="1"/>
    <xf numFmtId="0" fontId="7" fillId="0" borderId="7" xfId="0" applyFont="1" applyBorder="1"/>
    <xf numFmtId="0" fontId="7" fillId="0" borderId="0" xfId="0" applyFont="1"/>
    <xf numFmtId="0" fontId="6" fillId="0" borderId="0" xfId="4"/>
    <xf numFmtId="0" fontId="7" fillId="0" borderId="0" xfId="0" applyFont="1" applyBorder="1" applyAlignment="1"/>
    <xf numFmtId="0" fontId="7" fillId="0" borderId="9" xfId="0" applyFont="1" applyBorder="1"/>
    <xf numFmtId="0" fontId="0" fillId="0" borderId="8" xfId="0" applyBorder="1"/>
    <xf numFmtId="0" fontId="6" fillId="0" borderId="0" xfId="4" applyAlignment="1"/>
    <xf numFmtId="0" fontId="5" fillId="5" borderId="4" xfId="3"/>
    <xf numFmtId="0" fontId="8" fillId="0" borderId="0" xfId="0" applyFont="1" applyFill="1" applyBorder="1" applyAlignment="1">
      <alignment horizontal="center"/>
    </xf>
    <xf numFmtId="0" fontId="3" fillId="3" borderId="0" xfId="1"/>
    <xf numFmtId="0" fontId="2" fillId="6" borderId="0" xfId="5" applyBorder="1" applyAlignment="1"/>
    <xf numFmtId="0" fontId="0" fillId="0" borderId="8" xfId="0" applyFill="1" applyBorder="1"/>
    <xf numFmtId="0" fontId="2" fillId="7" borderId="0" xfId="6" applyBorder="1" applyAlignment="1"/>
    <xf numFmtId="0" fontId="7" fillId="0" borderId="3" xfId="0" applyFont="1" applyFill="1" applyBorder="1"/>
    <xf numFmtId="0" fontId="7" fillId="0" borderId="9" xfId="0" applyFont="1" applyFill="1" applyBorder="1"/>
    <xf numFmtId="0" fontId="0" fillId="9" borderId="10" xfId="0" applyFill="1" applyBorder="1"/>
    <xf numFmtId="0" fontId="7" fillId="9" borderId="10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0" xfId="4" applyAlignment="1">
      <alignment horizontal="center"/>
    </xf>
    <xf numFmtId="0" fontId="6" fillId="0" borderId="5" xfId="4" applyBorder="1" applyAlignment="1">
      <alignment horizontal="center"/>
    </xf>
  </cellXfs>
  <cellStyles count="7">
    <cellStyle name="20% - Accent1" xfId="5" builtinId="30"/>
    <cellStyle name="20% - Accent6" xfId="6" builtinId="50"/>
    <cellStyle name="Bad" xfId="2" builtinId="27"/>
    <cellStyle name="Check Cell" xfId="3" builtinId="23"/>
    <cellStyle name="Explanatory Text" xfId="4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Pilot!$B$24:$B$25</c:f>
              <c:strCache>
                <c:ptCount val="2"/>
                <c:pt idx="0">
                  <c:v>Console.time</c:v>
                </c:pt>
                <c:pt idx="1">
                  <c:v>131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Pilot!$B$26:$B$29</c:f>
              <c:numCache>
                <c:formatCode>General</c:formatCode>
                <c:ptCount val="4"/>
                <c:pt idx="0">
                  <c:v>116</c:v>
                </c:pt>
                <c:pt idx="1">
                  <c:v>71</c:v>
                </c:pt>
                <c:pt idx="2">
                  <c:v>62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768-AA79-3F88636CDBEE}"/>
            </c:ext>
          </c:extLst>
        </c:ser>
        <c:ser>
          <c:idx val="1"/>
          <c:order val="1"/>
          <c:tx>
            <c:strRef>
              <c:f>Pilot!$C$24:$C$25</c:f>
              <c:strCache>
                <c:ptCount val="2"/>
                <c:pt idx="0">
                  <c:v>Console.time</c:v>
                </c:pt>
                <c:pt idx="1">
                  <c:v>1k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Pilot!$C$26:$C$29</c:f>
              <c:numCache>
                <c:formatCode>General</c:formatCode>
                <c:ptCount val="4"/>
                <c:pt idx="0">
                  <c:v>168</c:v>
                </c:pt>
                <c:pt idx="1">
                  <c:v>71</c:v>
                </c:pt>
                <c:pt idx="2">
                  <c:v>57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B-4768-AA79-3F88636CDBEE}"/>
            </c:ext>
          </c:extLst>
        </c:ser>
        <c:ser>
          <c:idx val="2"/>
          <c:order val="2"/>
          <c:tx>
            <c:strRef>
              <c:f>Pilot!$D$24:$D$25</c:f>
              <c:strCache>
                <c:ptCount val="2"/>
                <c:pt idx="0">
                  <c:v>Devtools performance</c:v>
                </c:pt>
                <c:pt idx="1">
                  <c:v>131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Pilot!$D$26:$D$29</c:f>
              <c:numCache>
                <c:formatCode>General</c:formatCode>
                <c:ptCount val="4"/>
                <c:pt idx="0">
                  <c:v>2043</c:v>
                </c:pt>
                <c:pt idx="1">
                  <c:v>13515</c:v>
                </c:pt>
                <c:pt idx="2">
                  <c:v>5183</c:v>
                </c:pt>
                <c:pt idx="3">
                  <c:v>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B-4768-AA79-3F88636CDBEE}"/>
            </c:ext>
          </c:extLst>
        </c:ser>
        <c:ser>
          <c:idx val="3"/>
          <c:order val="3"/>
          <c:tx>
            <c:strRef>
              <c:f>Pilot!$E$24:$E$25</c:f>
              <c:strCache>
                <c:ptCount val="2"/>
                <c:pt idx="0">
                  <c:v>Devtools performance</c:v>
                </c:pt>
                <c:pt idx="1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Pilot!$E$26:$E$29</c:f>
              <c:numCache>
                <c:formatCode>General</c:formatCode>
                <c:ptCount val="4"/>
                <c:pt idx="0">
                  <c:v>5492</c:v>
                </c:pt>
                <c:pt idx="1">
                  <c:v>5139</c:v>
                </c:pt>
                <c:pt idx="2">
                  <c:v>2175</c:v>
                </c:pt>
                <c:pt idx="3">
                  <c:v>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B-4768-AA79-3F88636C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7872"/>
        <c:axId val="617898856"/>
      </c:barChart>
      <c:catAx>
        <c:axId val="6178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8856"/>
        <c:crosses val="autoZero"/>
        <c:auto val="1"/>
        <c:lblAlgn val="ctr"/>
        <c:lblOffset val="100"/>
        <c:noMultiLvlLbl val="0"/>
      </c:catAx>
      <c:valAx>
        <c:axId val="6178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Line charts, 100 &amp; 5k datapoints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Line!$B$23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Line!$B$24:$B$27</c:f>
              <c:numCache>
                <c:formatCode>General</c:formatCode>
                <c:ptCount val="4"/>
                <c:pt idx="0">
                  <c:v>0.94000000000000006</c:v>
                </c:pt>
                <c:pt idx="1">
                  <c:v>0.52</c:v>
                </c:pt>
                <c:pt idx="2">
                  <c:v>0.91999999999999993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6AA-A6BD-928DE8818C8C}"/>
            </c:ext>
          </c:extLst>
        </c:ser>
        <c:ser>
          <c:idx val="1"/>
          <c:order val="1"/>
          <c:tx>
            <c:strRef>
              <c:f>Line!$C$23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Line!$C$24:$C$27</c:f>
              <c:numCache>
                <c:formatCode>General</c:formatCode>
                <c:ptCount val="4"/>
                <c:pt idx="0">
                  <c:v>20.549999999999997</c:v>
                </c:pt>
                <c:pt idx="1">
                  <c:v>5</c:v>
                </c:pt>
                <c:pt idx="2">
                  <c:v>10.420000000000002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0-46AA-A6BD-928DE881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99768"/>
        <c:axId val="729900096"/>
      </c:barChart>
      <c:catAx>
        <c:axId val="72989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0096"/>
        <c:crosses val="autoZero"/>
        <c:auto val="1"/>
        <c:lblAlgn val="ctr"/>
        <c:lblOffset val="100"/>
        <c:noMultiLvlLbl val="0"/>
      </c:catAx>
      <c:valAx>
        <c:axId val="729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9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Combined!$A$24</c:f>
              <c:strCache>
                <c:ptCount val="1"/>
                <c:pt idx="0">
                  <c:v>ApexCharts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Combined!$B$23:$K$23</c:f>
              <c:strCache>
                <c:ptCount val="10"/>
                <c:pt idx="0">
                  <c:v>Line 100</c:v>
                </c:pt>
                <c:pt idx="1">
                  <c:v>Line 5000</c:v>
                </c:pt>
                <c:pt idx="2">
                  <c:v>Line 10000</c:v>
                </c:pt>
                <c:pt idx="3">
                  <c:v>Line 20000</c:v>
                </c:pt>
                <c:pt idx="4">
                  <c:v>Line 27000</c:v>
                </c:pt>
                <c:pt idx="5">
                  <c:v>Bar 100</c:v>
                </c:pt>
                <c:pt idx="6">
                  <c:v>Bar 5000</c:v>
                </c:pt>
                <c:pt idx="7">
                  <c:v>Bar 10000</c:v>
                </c:pt>
                <c:pt idx="8">
                  <c:v>Bar 20000</c:v>
                </c:pt>
                <c:pt idx="9">
                  <c:v>Bar 27000</c:v>
                </c:pt>
              </c:strCache>
            </c:strRef>
          </c:cat>
          <c:val>
            <c:numRef>
              <c:f>Combined!$B$24:$K$24</c:f>
              <c:numCache>
                <c:formatCode>General</c:formatCode>
                <c:ptCount val="10"/>
                <c:pt idx="0">
                  <c:v>0.94000000000000006</c:v>
                </c:pt>
                <c:pt idx="1">
                  <c:v>20.549999999999997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</c:v>
                </c:pt>
                <c:pt idx="6">
                  <c:v>20.32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3-4547-9790-8E3CB145DC59}"/>
            </c:ext>
          </c:extLst>
        </c:ser>
        <c:ser>
          <c:idx val="1"/>
          <c:order val="1"/>
          <c:tx>
            <c:strRef>
              <c:f>Combined!$A$25</c:f>
              <c:strCache>
                <c:ptCount val="1"/>
                <c:pt idx="0">
                  <c:v>Frappe Charts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Combined!$B$23:$K$23</c:f>
              <c:strCache>
                <c:ptCount val="10"/>
                <c:pt idx="0">
                  <c:v>Line 100</c:v>
                </c:pt>
                <c:pt idx="1">
                  <c:v>Line 5000</c:v>
                </c:pt>
                <c:pt idx="2">
                  <c:v>Line 10000</c:v>
                </c:pt>
                <c:pt idx="3">
                  <c:v>Line 20000</c:v>
                </c:pt>
                <c:pt idx="4">
                  <c:v>Line 27000</c:v>
                </c:pt>
                <c:pt idx="5">
                  <c:v>Bar 100</c:v>
                </c:pt>
                <c:pt idx="6">
                  <c:v>Bar 5000</c:v>
                </c:pt>
                <c:pt idx="7">
                  <c:v>Bar 10000</c:v>
                </c:pt>
                <c:pt idx="8">
                  <c:v>Bar 20000</c:v>
                </c:pt>
                <c:pt idx="9">
                  <c:v>Bar 27000</c:v>
                </c:pt>
              </c:strCache>
            </c:strRef>
          </c:cat>
          <c:val>
            <c:numRef>
              <c:f>Combined!$B$25:$K$25</c:f>
              <c:numCache>
                <c:formatCode>General</c:formatCode>
                <c:ptCount val="10"/>
                <c:pt idx="0">
                  <c:v>0.52</c:v>
                </c:pt>
                <c:pt idx="1">
                  <c:v>5</c:v>
                </c:pt>
                <c:pt idx="2">
                  <c:v>6.9599999999999991</c:v>
                </c:pt>
                <c:pt idx="3">
                  <c:v>14.375</c:v>
                </c:pt>
                <c:pt idx="4">
                  <c:v>23.6</c:v>
                </c:pt>
                <c:pt idx="5">
                  <c:v>0.5</c:v>
                </c:pt>
                <c:pt idx="6">
                  <c:v>4.12</c:v>
                </c:pt>
                <c:pt idx="7">
                  <c:v>8.1999999999999993</c:v>
                </c:pt>
                <c:pt idx="8">
                  <c:v>16.14</c:v>
                </c:pt>
                <c:pt idx="9">
                  <c:v>27.119999999999997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3-4547-9790-8E3CB145DC59}"/>
            </c:ext>
          </c:extLst>
        </c:ser>
        <c:ser>
          <c:idx val="2"/>
          <c:order val="2"/>
          <c:tx>
            <c:strRef>
              <c:f>Combined!$A$26</c:f>
              <c:strCache>
                <c:ptCount val="1"/>
                <c:pt idx="0">
                  <c:v>Google Charts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Combined!$B$23:$K$23</c:f>
              <c:strCache>
                <c:ptCount val="10"/>
                <c:pt idx="0">
                  <c:v>Line 100</c:v>
                </c:pt>
                <c:pt idx="1">
                  <c:v>Line 5000</c:v>
                </c:pt>
                <c:pt idx="2">
                  <c:v>Line 10000</c:v>
                </c:pt>
                <c:pt idx="3">
                  <c:v>Line 20000</c:v>
                </c:pt>
                <c:pt idx="4">
                  <c:v>Line 27000</c:v>
                </c:pt>
                <c:pt idx="5">
                  <c:v>Bar 100</c:v>
                </c:pt>
                <c:pt idx="6">
                  <c:v>Bar 5000</c:v>
                </c:pt>
                <c:pt idx="7">
                  <c:v>Bar 10000</c:v>
                </c:pt>
                <c:pt idx="8">
                  <c:v>Bar 20000</c:v>
                </c:pt>
                <c:pt idx="9">
                  <c:v>Bar 27000</c:v>
                </c:pt>
              </c:strCache>
            </c:strRef>
          </c:cat>
          <c:val>
            <c:numRef>
              <c:f>Combined!$B$26:$K$26</c:f>
              <c:numCache>
                <c:formatCode>General</c:formatCode>
                <c:ptCount val="10"/>
                <c:pt idx="0">
                  <c:v>0.91999999999999993</c:v>
                </c:pt>
                <c:pt idx="1">
                  <c:v>10.420000000000002</c:v>
                </c:pt>
                <c:pt idx="2">
                  <c:v>11.64</c:v>
                </c:pt>
                <c:pt idx="3">
                  <c:v>12.649999999999999</c:v>
                </c:pt>
                <c:pt idx="4">
                  <c:v>0</c:v>
                </c:pt>
                <c:pt idx="5">
                  <c:v>0.9</c:v>
                </c:pt>
                <c:pt idx="6">
                  <c:v>7.7200000000000006</c:v>
                </c:pt>
                <c:pt idx="7">
                  <c:v>11.7</c:v>
                </c:pt>
                <c:pt idx="8">
                  <c:v>12.850000000000001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3-4547-9790-8E3CB145DC59}"/>
            </c:ext>
          </c:extLst>
        </c:ser>
        <c:ser>
          <c:idx val="3"/>
          <c:order val="3"/>
          <c:tx>
            <c:strRef>
              <c:f>Combined!$A$27</c:f>
              <c:strCache>
                <c:ptCount val="1"/>
                <c:pt idx="0">
                  <c:v>TeeChartJS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Combined!$B$23:$K$23</c:f>
              <c:strCache>
                <c:ptCount val="10"/>
                <c:pt idx="0">
                  <c:v>Line 100</c:v>
                </c:pt>
                <c:pt idx="1">
                  <c:v>Line 5000</c:v>
                </c:pt>
                <c:pt idx="2">
                  <c:v>Line 10000</c:v>
                </c:pt>
                <c:pt idx="3">
                  <c:v>Line 20000</c:v>
                </c:pt>
                <c:pt idx="4">
                  <c:v>Line 27000</c:v>
                </c:pt>
                <c:pt idx="5">
                  <c:v>Bar 100</c:v>
                </c:pt>
                <c:pt idx="6">
                  <c:v>Bar 5000</c:v>
                </c:pt>
                <c:pt idx="7">
                  <c:v>Bar 10000</c:v>
                </c:pt>
                <c:pt idx="8">
                  <c:v>Bar 20000</c:v>
                </c:pt>
                <c:pt idx="9">
                  <c:v>Bar 27000</c:v>
                </c:pt>
              </c:strCache>
            </c:strRef>
          </c:cat>
          <c:val>
            <c:numRef>
              <c:f>Combined!$B$27:$K$27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1.44</c:v>
                </c:pt>
                <c:pt idx="2">
                  <c:v>1.7</c:v>
                </c:pt>
                <c:pt idx="3">
                  <c:v>2.08</c:v>
                </c:pt>
                <c:pt idx="4">
                  <c:v>2.2199999999999998</c:v>
                </c:pt>
                <c:pt idx="5">
                  <c:v>1.1399999999999999</c:v>
                </c:pt>
                <c:pt idx="6">
                  <c:v>1.6</c:v>
                </c:pt>
                <c:pt idx="7">
                  <c:v>2</c:v>
                </c:pt>
                <c:pt idx="8">
                  <c:v>2.5599999999999996</c:v>
                </c:pt>
                <c:pt idx="9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3-4547-9790-8E3CB145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861696"/>
        <c:axId val="711862024"/>
      </c:barChart>
      <c:catAx>
        <c:axId val="7118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62024"/>
        <c:crosses val="autoZero"/>
        <c:auto val="1"/>
        <c:lblAlgn val="ctr"/>
        <c:lblOffset val="100"/>
        <c:noMultiLvlLbl val="0"/>
      </c:catAx>
      <c:valAx>
        <c:axId val="7118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Combined!$B$23</c:f>
              <c:strCache>
                <c:ptCount val="1"/>
                <c:pt idx="0">
                  <c:v>Line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Combined!$B$24:$B$27</c:f>
              <c:numCache>
                <c:formatCode>General</c:formatCode>
                <c:ptCount val="4"/>
                <c:pt idx="0">
                  <c:v>0.94000000000000006</c:v>
                </c:pt>
                <c:pt idx="1">
                  <c:v>0.52</c:v>
                </c:pt>
                <c:pt idx="2">
                  <c:v>0.91999999999999993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BA-4D7F-9223-55EEA3E69FD6}"/>
            </c:ext>
          </c:extLst>
        </c:ser>
        <c:ser>
          <c:idx val="2"/>
          <c:order val="1"/>
          <c:tx>
            <c:strRef>
              <c:f>Combined!$G$23</c:f>
              <c:strCache>
                <c:ptCount val="1"/>
                <c:pt idx="0">
                  <c:v>Bar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Combined!$G$24:$G$27</c:f>
              <c:numCache>
                <c:formatCode>General</c:formatCode>
                <c:ptCount val="4"/>
                <c:pt idx="0">
                  <c:v>0.9</c:v>
                </c:pt>
                <c:pt idx="1">
                  <c:v>0.5</c:v>
                </c:pt>
                <c:pt idx="2">
                  <c:v>0.9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BA-4D7F-9223-55EEA3E69FD6}"/>
            </c:ext>
          </c:extLst>
        </c:ser>
        <c:ser>
          <c:idx val="1"/>
          <c:order val="2"/>
          <c:tx>
            <c:strRef>
              <c:f>Combined!$C$23</c:f>
              <c:strCache>
                <c:ptCount val="1"/>
                <c:pt idx="0">
                  <c:v>Line 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Combined!$C$24:$C$27</c:f>
              <c:numCache>
                <c:formatCode>General</c:formatCode>
                <c:ptCount val="4"/>
                <c:pt idx="0">
                  <c:v>20.549999999999997</c:v>
                </c:pt>
                <c:pt idx="1">
                  <c:v>5</c:v>
                </c:pt>
                <c:pt idx="2">
                  <c:v>10.420000000000002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BA-4D7F-9223-55EEA3E69FD6}"/>
            </c:ext>
          </c:extLst>
        </c:ser>
        <c:ser>
          <c:idx val="3"/>
          <c:order val="3"/>
          <c:tx>
            <c:strRef>
              <c:f>Combined!$H$23</c:f>
              <c:strCache>
                <c:ptCount val="1"/>
                <c:pt idx="0">
                  <c:v>Bar 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Combined!$H$24:$H$27</c:f>
              <c:numCache>
                <c:formatCode>General</c:formatCode>
                <c:ptCount val="4"/>
                <c:pt idx="0">
                  <c:v>20.32</c:v>
                </c:pt>
                <c:pt idx="1">
                  <c:v>4.12</c:v>
                </c:pt>
                <c:pt idx="2">
                  <c:v>7.7200000000000006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BA-4D7F-9223-55EEA3E69FD6}"/>
            </c:ext>
          </c:extLst>
        </c:ser>
        <c:ser>
          <c:idx val="4"/>
          <c:order val="4"/>
          <c:tx>
            <c:strRef>
              <c:f>Combined!$D$23</c:f>
              <c:strCache>
                <c:ptCount val="1"/>
                <c:pt idx="0">
                  <c:v>Line 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Combined!$D$24:$D$27</c:f>
              <c:numCache>
                <c:formatCode>General</c:formatCode>
                <c:ptCount val="4"/>
                <c:pt idx="0">
                  <c:v>0</c:v>
                </c:pt>
                <c:pt idx="1">
                  <c:v>6.9599999999999991</c:v>
                </c:pt>
                <c:pt idx="2">
                  <c:v>11.64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47D-95F1-BE14A5A3D7D5}"/>
            </c:ext>
          </c:extLst>
        </c:ser>
        <c:ser>
          <c:idx val="6"/>
          <c:order val="5"/>
          <c:tx>
            <c:strRef>
              <c:f>Combined!$I$23</c:f>
              <c:strCache>
                <c:ptCount val="1"/>
                <c:pt idx="0">
                  <c:v>Bar 10000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Combined!$I$24:$I$27</c:f>
              <c:numCache>
                <c:formatCode>General</c:formatCode>
                <c:ptCount val="4"/>
                <c:pt idx="0">
                  <c:v>0</c:v>
                </c:pt>
                <c:pt idx="1">
                  <c:v>8.1999999999999993</c:v>
                </c:pt>
                <c:pt idx="2">
                  <c:v>11.7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7-447D-95F1-BE14A5A3D7D5}"/>
            </c:ext>
          </c:extLst>
        </c:ser>
        <c:ser>
          <c:idx val="8"/>
          <c:order val="6"/>
          <c:tx>
            <c:strRef>
              <c:f>Combined!$E$23</c:f>
              <c:strCache>
                <c:ptCount val="1"/>
                <c:pt idx="0">
                  <c:v>Line 20000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Combined!$E$24:$E$27</c:f>
              <c:numCache>
                <c:formatCode>General</c:formatCode>
                <c:ptCount val="4"/>
                <c:pt idx="0">
                  <c:v>0</c:v>
                </c:pt>
                <c:pt idx="1">
                  <c:v>14.375</c:v>
                </c:pt>
                <c:pt idx="2">
                  <c:v>12.649999999999999</c:v>
                </c:pt>
                <c:pt idx="3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0-4547-8EB9-077780B48523}"/>
            </c:ext>
          </c:extLst>
        </c:ser>
        <c:ser>
          <c:idx val="9"/>
          <c:order val="7"/>
          <c:tx>
            <c:strRef>
              <c:f>Combined!$J$23</c:f>
              <c:strCache>
                <c:ptCount val="1"/>
                <c:pt idx="0">
                  <c:v>Bar 20000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Combined!$J$24:$J$27</c:f>
              <c:numCache>
                <c:formatCode>General</c:formatCode>
                <c:ptCount val="4"/>
                <c:pt idx="0">
                  <c:v>0</c:v>
                </c:pt>
                <c:pt idx="1">
                  <c:v>16.14</c:v>
                </c:pt>
                <c:pt idx="2">
                  <c:v>12.850000000000001</c:v>
                </c:pt>
                <c:pt idx="3">
                  <c:v>2.5599999999999996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0-4547-8EB9-077780B48523}"/>
            </c:ext>
          </c:extLst>
        </c:ser>
        <c:ser>
          <c:idx val="5"/>
          <c:order val="8"/>
          <c:tx>
            <c:strRef>
              <c:f>Combined!$F$23</c:f>
              <c:strCache>
                <c:ptCount val="1"/>
                <c:pt idx="0">
                  <c:v>Line 27000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Combined!$F$24:$F$27</c:f>
              <c:numCache>
                <c:formatCode>General</c:formatCode>
                <c:ptCount val="4"/>
                <c:pt idx="0">
                  <c:v>0</c:v>
                </c:pt>
                <c:pt idx="1">
                  <c:v>23.6</c:v>
                </c:pt>
                <c:pt idx="2">
                  <c:v>0</c:v>
                </c:pt>
                <c:pt idx="3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47D-95F1-BE14A5A3D7D5}"/>
            </c:ext>
          </c:extLst>
        </c:ser>
        <c:ser>
          <c:idx val="7"/>
          <c:order val="9"/>
          <c:tx>
            <c:strRef>
              <c:f>Combined!$K$23</c:f>
              <c:strCache>
                <c:ptCount val="1"/>
                <c:pt idx="0">
                  <c:v>Bar 27000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Combined!$K$24:$K$27</c:f>
              <c:numCache>
                <c:formatCode>General</c:formatCode>
                <c:ptCount val="4"/>
                <c:pt idx="0">
                  <c:v>0</c:v>
                </c:pt>
                <c:pt idx="1">
                  <c:v>27.119999999999997</c:v>
                </c:pt>
                <c:pt idx="2">
                  <c:v>0</c:v>
                </c:pt>
                <c:pt idx="3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7-447D-95F1-BE14A5A3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81904"/>
        <c:axId val="460182232"/>
      </c:barChart>
      <c:catAx>
        <c:axId val="460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2232"/>
        <c:crosses val="autoZero"/>
        <c:auto val="1"/>
        <c:lblAlgn val="ctr"/>
        <c:lblOffset val="100"/>
        <c:noMultiLvlLbl val="0"/>
      </c:catAx>
      <c:valAx>
        <c:axId val="4601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Combined!$B$36:$F$36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Combined!$B$37:$F$37</c:f>
              <c:numCache>
                <c:formatCode>General</c:formatCode>
                <c:ptCount val="5"/>
                <c:pt idx="0">
                  <c:v>0.94000000000000006</c:v>
                </c:pt>
                <c:pt idx="1">
                  <c:v>20.549999999999997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462B-9173-070E97394F10}"/>
            </c:ext>
          </c:extLst>
        </c:ser>
        <c:ser>
          <c:idx val="1"/>
          <c:order val="1"/>
          <c:tx>
            <c:strRef>
              <c:f>Combined!$G$35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Combined!$G$37:$K$37</c:f>
              <c:numCache>
                <c:formatCode>General</c:formatCode>
                <c:ptCount val="5"/>
                <c:pt idx="0">
                  <c:v>0.9</c:v>
                </c:pt>
                <c:pt idx="1">
                  <c:v>20.32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3-462B-9173-070E9739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28536"/>
        <c:axId val="369528864"/>
      </c:barChart>
      <c:catAx>
        <c:axId val="36952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8864"/>
        <c:crosses val="autoZero"/>
        <c:auto val="1"/>
        <c:lblAlgn val="ctr"/>
        <c:lblOffset val="100"/>
        <c:noMultiLvlLbl val="0"/>
      </c:catAx>
      <c:valAx>
        <c:axId val="3695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datapoints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Combined!$B$24:$B$27</c:f>
              <c:numCache>
                <c:formatCode>General</c:formatCode>
                <c:ptCount val="4"/>
                <c:pt idx="0">
                  <c:v>0.94000000000000006</c:v>
                </c:pt>
                <c:pt idx="1">
                  <c:v>0.52</c:v>
                </c:pt>
                <c:pt idx="2">
                  <c:v>0.91999999999999993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8-4853-9239-D4713D1A7814}"/>
            </c:ext>
          </c:extLst>
        </c:ser>
        <c:ser>
          <c:idx val="1"/>
          <c:order val="1"/>
          <c:tx>
            <c:v>5000 datapoints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Combined!$C$24:$C$27</c:f>
              <c:numCache>
                <c:formatCode>General</c:formatCode>
                <c:ptCount val="4"/>
                <c:pt idx="0">
                  <c:v>20.549999999999997</c:v>
                </c:pt>
                <c:pt idx="1">
                  <c:v>5</c:v>
                </c:pt>
                <c:pt idx="2">
                  <c:v>10.420000000000002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E8-4853-9239-D4713D1A7814}"/>
            </c:ext>
          </c:extLst>
        </c:ser>
        <c:ser>
          <c:idx val="2"/>
          <c:order val="2"/>
          <c:tx>
            <c:v>10000 datapoints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Combined!$D$24:$D$27</c:f>
              <c:numCache>
                <c:formatCode>General</c:formatCode>
                <c:ptCount val="4"/>
                <c:pt idx="0">
                  <c:v>0</c:v>
                </c:pt>
                <c:pt idx="1">
                  <c:v>6.9599999999999991</c:v>
                </c:pt>
                <c:pt idx="2">
                  <c:v>11.64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E8-4853-9239-D4713D1A7814}"/>
            </c:ext>
          </c:extLst>
        </c:ser>
        <c:ser>
          <c:idx val="3"/>
          <c:order val="3"/>
          <c:tx>
            <c:v>20000 datapoints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Combined!$E$24:$E$27</c:f>
              <c:numCache>
                <c:formatCode>General</c:formatCode>
                <c:ptCount val="4"/>
                <c:pt idx="0">
                  <c:v>0</c:v>
                </c:pt>
                <c:pt idx="1">
                  <c:v>14.375</c:v>
                </c:pt>
                <c:pt idx="2">
                  <c:v>12.649999999999999</c:v>
                </c:pt>
                <c:pt idx="3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E8-4853-9239-D4713D1A7814}"/>
            </c:ext>
          </c:extLst>
        </c:ser>
        <c:ser>
          <c:idx val="4"/>
          <c:order val="4"/>
          <c:tx>
            <c:v>27000 datapoints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Combined!$F$24:$F$27</c:f>
              <c:numCache>
                <c:formatCode>General</c:formatCode>
                <c:ptCount val="4"/>
                <c:pt idx="0">
                  <c:v>0</c:v>
                </c:pt>
                <c:pt idx="1">
                  <c:v>23.6</c:v>
                </c:pt>
                <c:pt idx="2">
                  <c:v>0</c:v>
                </c:pt>
                <c:pt idx="3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E8-4853-9239-D4713D1A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463448"/>
        <c:axId val="681464104"/>
      </c:barChart>
      <c:catAx>
        <c:axId val="681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64104"/>
        <c:crosses val="autoZero"/>
        <c:auto val="1"/>
        <c:lblAlgn val="ctr"/>
        <c:lblOffset val="100"/>
        <c:noMultiLvlLbl val="0"/>
      </c:catAx>
      <c:valAx>
        <c:axId val="681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datapoints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Combined!$G$24:$G$27</c:f>
              <c:numCache>
                <c:formatCode>General</c:formatCode>
                <c:ptCount val="4"/>
                <c:pt idx="0">
                  <c:v>0.9</c:v>
                </c:pt>
                <c:pt idx="1">
                  <c:v>0.5</c:v>
                </c:pt>
                <c:pt idx="2">
                  <c:v>0.9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48A-BB1D-0B3B5F3983D6}"/>
            </c:ext>
          </c:extLst>
        </c:ser>
        <c:ser>
          <c:idx val="1"/>
          <c:order val="1"/>
          <c:tx>
            <c:v>5000 datapoints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Combined!$H$24:$H$27</c:f>
              <c:numCache>
                <c:formatCode>General</c:formatCode>
                <c:ptCount val="4"/>
                <c:pt idx="0">
                  <c:v>20.32</c:v>
                </c:pt>
                <c:pt idx="1">
                  <c:v>4.12</c:v>
                </c:pt>
                <c:pt idx="2">
                  <c:v>7.7200000000000006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0-448A-BB1D-0B3B5F3983D6}"/>
            </c:ext>
          </c:extLst>
        </c:ser>
        <c:ser>
          <c:idx val="2"/>
          <c:order val="2"/>
          <c:tx>
            <c:v>10000 datapoints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Combined!$I$24:$I$27</c:f>
              <c:numCache>
                <c:formatCode>General</c:formatCode>
                <c:ptCount val="4"/>
                <c:pt idx="0">
                  <c:v>0</c:v>
                </c:pt>
                <c:pt idx="1">
                  <c:v>8.1999999999999993</c:v>
                </c:pt>
                <c:pt idx="2">
                  <c:v>11.7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0-448A-BB1D-0B3B5F3983D6}"/>
            </c:ext>
          </c:extLst>
        </c:ser>
        <c:ser>
          <c:idx val="3"/>
          <c:order val="3"/>
          <c:tx>
            <c:v>20000 datapoints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Combined!$J$24:$J$27</c:f>
              <c:numCache>
                <c:formatCode>General</c:formatCode>
                <c:ptCount val="4"/>
                <c:pt idx="0">
                  <c:v>0</c:v>
                </c:pt>
                <c:pt idx="1">
                  <c:v>16.14</c:v>
                </c:pt>
                <c:pt idx="2">
                  <c:v>12.850000000000001</c:v>
                </c:pt>
                <c:pt idx="3">
                  <c:v>2.5599999999999996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0-448A-BB1D-0B3B5F3983D6}"/>
            </c:ext>
          </c:extLst>
        </c:ser>
        <c:ser>
          <c:idx val="4"/>
          <c:order val="4"/>
          <c:tx>
            <c:v>27000 datapoints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Combined!$K$24:$K$27</c:f>
              <c:numCache>
                <c:formatCode>General</c:formatCode>
                <c:ptCount val="4"/>
                <c:pt idx="0">
                  <c:v>0</c:v>
                </c:pt>
                <c:pt idx="1">
                  <c:v>27.119999999999997</c:v>
                </c:pt>
                <c:pt idx="2">
                  <c:v>0</c:v>
                </c:pt>
                <c:pt idx="3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0-448A-BB1D-0B3B5F39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463448"/>
        <c:axId val="681464104"/>
      </c:barChart>
      <c:catAx>
        <c:axId val="681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64104"/>
        <c:crosses val="autoZero"/>
        <c:auto val="1"/>
        <c:lblAlgn val="ctr"/>
        <c:lblOffset val="100"/>
        <c:noMultiLvlLbl val="0"/>
      </c:catAx>
      <c:valAx>
        <c:axId val="681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datapoints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Combined!$B$24:$B$27</c:f>
              <c:numCache>
                <c:formatCode>General</c:formatCode>
                <c:ptCount val="4"/>
                <c:pt idx="0">
                  <c:v>0.94000000000000006</c:v>
                </c:pt>
                <c:pt idx="1">
                  <c:v>0.52</c:v>
                </c:pt>
                <c:pt idx="2">
                  <c:v>0.91999999999999993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54E-980F-0543ECB34BC6}"/>
            </c:ext>
          </c:extLst>
        </c:ser>
        <c:ser>
          <c:idx val="1"/>
          <c:order val="1"/>
          <c:tx>
            <c:strRef>
              <c:f>Combined!$G$1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Combined!$G$24:$G$27</c:f>
              <c:numCache>
                <c:formatCode>General</c:formatCode>
                <c:ptCount val="4"/>
                <c:pt idx="0">
                  <c:v>0.9</c:v>
                </c:pt>
                <c:pt idx="1">
                  <c:v>0.5</c:v>
                </c:pt>
                <c:pt idx="2">
                  <c:v>0.9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A-454E-980F-0543ECB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31264"/>
        <c:axId val="683731592"/>
      </c:barChart>
      <c:catAx>
        <c:axId val="683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1592"/>
        <c:crosses val="autoZero"/>
        <c:auto val="1"/>
        <c:lblAlgn val="ctr"/>
        <c:lblOffset val="100"/>
        <c:noMultiLvlLbl val="0"/>
      </c:catAx>
      <c:valAx>
        <c:axId val="6837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Combined!$B$23</c:f>
              <c:strCache>
                <c:ptCount val="1"/>
                <c:pt idx="0">
                  <c:v>Line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Combined!$B$24:$B$27</c:f>
              <c:numCache>
                <c:formatCode>General</c:formatCode>
                <c:ptCount val="4"/>
                <c:pt idx="0">
                  <c:v>0.94000000000000006</c:v>
                </c:pt>
                <c:pt idx="1">
                  <c:v>0.52</c:v>
                </c:pt>
                <c:pt idx="2">
                  <c:v>0.91999999999999993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2-44A3-B178-BFB10BB5B70A}"/>
            </c:ext>
          </c:extLst>
        </c:ser>
        <c:ser>
          <c:idx val="2"/>
          <c:order val="1"/>
          <c:tx>
            <c:strRef>
              <c:f>Combined!$G$23</c:f>
              <c:strCache>
                <c:ptCount val="1"/>
                <c:pt idx="0">
                  <c:v>Bar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Combined!$G$24:$G$27</c:f>
              <c:numCache>
                <c:formatCode>General</c:formatCode>
                <c:ptCount val="4"/>
                <c:pt idx="0">
                  <c:v>0.9</c:v>
                </c:pt>
                <c:pt idx="1">
                  <c:v>0.5</c:v>
                </c:pt>
                <c:pt idx="2">
                  <c:v>0.9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2-44A3-B178-BFB10BB5B70A}"/>
            </c:ext>
          </c:extLst>
        </c:ser>
        <c:ser>
          <c:idx val="1"/>
          <c:order val="2"/>
          <c:tx>
            <c:strRef>
              <c:f>Combined!$C$23</c:f>
              <c:strCache>
                <c:ptCount val="1"/>
                <c:pt idx="0">
                  <c:v>Line 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Combined!$C$24:$C$27</c:f>
              <c:numCache>
                <c:formatCode>General</c:formatCode>
                <c:ptCount val="4"/>
                <c:pt idx="0">
                  <c:v>20.549999999999997</c:v>
                </c:pt>
                <c:pt idx="1">
                  <c:v>5</c:v>
                </c:pt>
                <c:pt idx="2">
                  <c:v>10.420000000000002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2-44A3-B178-BFB10BB5B70A}"/>
            </c:ext>
          </c:extLst>
        </c:ser>
        <c:ser>
          <c:idx val="3"/>
          <c:order val="3"/>
          <c:tx>
            <c:strRef>
              <c:f>Combined!$H$23</c:f>
              <c:strCache>
                <c:ptCount val="1"/>
                <c:pt idx="0">
                  <c:v>Bar 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Combined!$H$24:$H$27</c:f>
              <c:numCache>
                <c:formatCode>General</c:formatCode>
                <c:ptCount val="4"/>
                <c:pt idx="0">
                  <c:v>20.32</c:v>
                </c:pt>
                <c:pt idx="1">
                  <c:v>4.12</c:v>
                </c:pt>
                <c:pt idx="2">
                  <c:v>7.7200000000000006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2-44A3-B178-BFB10BB5B70A}"/>
            </c:ext>
          </c:extLst>
        </c:ser>
        <c:ser>
          <c:idx val="4"/>
          <c:order val="4"/>
          <c:tx>
            <c:strRef>
              <c:f>Combined!$D$23</c:f>
              <c:strCache>
                <c:ptCount val="1"/>
                <c:pt idx="0">
                  <c:v>Line 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Combined!$D$24:$D$27</c:f>
              <c:numCache>
                <c:formatCode>General</c:formatCode>
                <c:ptCount val="4"/>
                <c:pt idx="0">
                  <c:v>0</c:v>
                </c:pt>
                <c:pt idx="1">
                  <c:v>6.9599999999999991</c:v>
                </c:pt>
                <c:pt idx="2">
                  <c:v>11.64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62-44A3-B178-BFB10BB5B70A}"/>
            </c:ext>
          </c:extLst>
        </c:ser>
        <c:ser>
          <c:idx val="6"/>
          <c:order val="5"/>
          <c:tx>
            <c:strRef>
              <c:f>Combined!$I$23</c:f>
              <c:strCache>
                <c:ptCount val="1"/>
                <c:pt idx="0">
                  <c:v>Bar 10000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Combined!$I$24:$I$27</c:f>
              <c:numCache>
                <c:formatCode>General</c:formatCode>
                <c:ptCount val="4"/>
                <c:pt idx="0">
                  <c:v>0</c:v>
                </c:pt>
                <c:pt idx="1">
                  <c:v>8.1999999999999993</c:v>
                </c:pt>
                <c:pt idx="2">
                  <c:v>11.7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62-44A3-B178-BFB10BB5B70A}"/>
            </c:ext>
          </c:extLst>
        </c:ser>
        <c:ser>
          <c:idx val="8"/>
          <c:order val="6"/>
          <c:tx>
            <c:strRef>
              <c:f>Combined!$E$23</c:f>
              <c:strCache>
                <c:ptCount val="1"/>
                <c:pt idx="0">
                  <c:v>Line 20000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Combined!$E$24:$E$27</c:f>
              <c:numCache>
                <c:formatCode>General</c:formatCode>
                <c:ptCount val="4"/>
                <c:pt idx="0">
                  <c:v>0</c:v>
                </c:pt>
                <c:pt idx="1">
                  <c:v>14.375</c:v>
                </c:pt>
                <c:pt idx="2">
                  <c:v>12.649999999999999</c:v>
                </c:pt>
                <c:pt idx="3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62-44A3-B178-BFB10BB5B70A}"/>
            </c:ext>
          </c:extLst>
        </c:ser>
        <c:ser>
          <c:idx val="9"/>
          <c:order val="7"/>
          <c:tx>
            <c:strRef>
              <c:f>Combined!$J$23</c:f>
              <c:strCache>
                <c:ptCount val="1"/>
                <c:pt idx="0">
                  <c:v>Bar 20000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Combined!$J$24:$J$27</c:f>
              <c:numCache>
                <c:formatCode>General</c:formatCode>
                <c:ptCount val="4"/>
                <c:pt idx="0">
                  <c:v>0</c:v>
                </c:pt>
                <c:pt idx="1">
                  <c:v>16.14</c:v>
                </c:pt>
                <c:pt idx="2">
                  <c:v>12.850000000000001</c:v>
                </c:pt>
                <c:pt idx="3">
                  <c:v>2.5599999999999996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62-44A3-B178-BFB10BB5B70A}"/>
            </c:ext>
          </c:extLst>
        </c:ser>
        <c:ser>
          <c:idx val="5"/>
          <c:order val="8"/>
          <c:tx>
            <c:strRef>
              <c:f>Combined!$F$23</c:f>
              <c:strCache>
                <c:ptCount val="1"/>
                <c:pt idx="0">
                  <c:v>Line 27000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Combined!$F$24:$F$27</c:f>
              <c:numCache>
                <c:formatCode>General</c:formatCode>
                <c:ptCount val="4"/>
                <c:pt idx="0">
                  <c:v>0</c:v>
                </c:pt>
                <c:pt idx="1">
                  <c:v>23.6</c:v>
                </c:pt>
                <c:pt idx="2">
                  <c:v>0</c:v>
                </c:pt>
                <c:pt idx="3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62-44A3-B178-BFB10BB5B70A}"/>
            </c:ext>
          </c:extLst>
        </c:ser>
        <c:ser>
          <c:idx val="7"/>
          <c:order val="9"/>
          <c:tx>
            <c:strRef>
              <c:f>Combined!$K$23</c:f>
              <c:strCache>
                <c:ptCount val="1"/>
                <c:pt idx="0">
                  <c:v>Bar 27000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Combined!$K$24:$K$27</c:f>
              <c:numCache>
                <c:formatCode>General</c:formatCode>
                <c:ptCount val="4"/>
                <c:pt idx="0">
                  <c:v>0</c:v>
                </c:pt>
                <c:pt idx="1">
                  <c:v>27.119999999999997</c:v>
                </c:pt>
                <c:pt idx="2">
                  <c:v>0</c:v>
                </c:pt>
                <c:pt idx="3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2-44A3-B178-BFB10BB5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81904"/>
        <c:axId val="460182232"/>
      </c:barChart>
      <c:catAx>
        <c:axId val="460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2232"/>
        <c:crosses val="autoZero"/>
        <c:auto val="1"/>
        <c:lblAlgn val="ctr"/>
        <c:lblOffset val="100"/>
        <c:noMultiLvlLbl val="0"/>
      </c:catAx>
      <c:valAx>
        <c:axId val="4601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'Edited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1-4C29-97E3-D33CFDD4325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41-4C29-97E3-D33CFDD4325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41-4C29-97E3-D33CFDD43254}"/>
              </c:ext>
            </c:extLst>
          </c:dPt>
          <c:cat>
            <c:numRef>
              <c:f>'Edited charts'!$G$2:$K$2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'Edited charts'!$B$3:$F$3</c:f>
              <c:numCache>
                <c:formatCode>General</c:formatCode>
                <c:ptCount val="5"/>
                <c:pt idx="0">
                  <c:v>0.94000000000000006</c:v>
                </c:pt>
                <c:pt idx="1">
                  <c:v>20.549999999999997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C29-97E3-D33CFDD43254}"/>
            </c:ext>
          </c:extLst>
        </c:ser>
        <c:ser>
          <c:idx val="1"/>
          <c:order val="1"/>
          <c:tx>
            <c:strRef>
              <c:f>'Edited charts'!$G$1:$K$1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1-4C29-97E3-D33CFDD4325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1-4C29-97E3-D33CFDD4325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1-4C29-97E3-D33CFDD43254}"/>
              </c:ext>
            </c:extLst>
          </c:dPt>
          <c:cat>
            <c:numRef>
              <c:f>'Edited charts'!$G$2:$K$2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'Edited charts'!$G$3:$K$3</c:f>
              <c:numCache>
                <c:formatCode>General</c:formatCode>
                <c:ptCount val="5"/>
                <c:pt idx="0">
                  <c:v>0.9</c:v>
                </c:pt>
                <c:pt idx="1">
                  <c:v>20.32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1-4C29-97E3-D33CFDD4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17024"/>
        <c:axId val="710132016"/>
      </c:barChart>
      <c:catAx>
        <c:axId val="5214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32016"/>
        <c:crosses val="autoZero"/>
        <c:auto val="1"/>
        <c:lblAlgn val="ctr"/>
        <c:lblOffset val="100"/>
        <c:noMultiLvlLbl val="0"/>
      </c:catAx>
      <c:valAx>
        <c:axId val="71013201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'Edited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'Edited charts'!$G$2:$K$2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Calculations!$B$9:$F$9</c:f>
              <c:numCache>
                <c:formatCode>General</c:formatCode>
                <c:ptCount val="5"/>
                <c:pt idx="0">
                  <c:v>0.94000000000000006</c:v>
                </c:pt>
                <c:pt idx="1">
                  <c:v>20.549999999999997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55-420B-AC0D-238D1A07F93C}"/>
            </c:ext>
          </c:extLst>
        </c:ser>
        <c:ser>
          <c:idx val="1"/>
          <c:order val="1"/>
          <c:tx>
            <c:strRef>
              <c:f>Calculations!$G$1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'Edited charts'!$G$2:$K$2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Calculations!$G$9:$K$9</c:f>
              <c:numCache>
                <c:formatCode>General</c:formatCode>
                <c:ptCount val="5"/>
                <c:pt idx="0">
                  <c:v>0.9</c:v>
                </c:pt>
                <c:pt idx="1">
                  <c:v>20.32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55-420B-AC0D-238D1A07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17024"/>
        <c:axId val="710132016"/>
      </c:barChart>
      <c:catAx>
        <c:axId val="5214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32016"/>
        <c:crosses val="autoZero"/>
        <c:auto val="1"/>
        <c:lblAlgn val="ctr"/>
        <c:lblOffset val="100"/>
        <c:noMultiLvlLbl val="0"/>
      </c:catAx>
      <c:valAx>
        <c:axId val="710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Pilot!$E$2</c:f>
              <c:strCache>
                <c:ptCount val="1"/>
                <c:pt idx="0">
                  <c:v>console.time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Pilot!$E$3:$E$6</c:f>
              <c:numCache>
                <c:formatCode>General</c:formatCode>
                <c:ptCount val="4"/>
                <c:pt idx="0">
                  <c:v>168</c:v>
                </c:pt>
                <c:pt idx="1">
                  <c:v>71</c:v>
                </c:pt>
                <c:pt idx="2">
                  <c:v>57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C-412A-A32D-BA5F653D8AEB}"/>
            </c:ext>
          </c:extLst>
        </c:ser>
        <c:ser>
          <c:idx val="1"/>
          <c:order val="1"/>
          <c:tx>
            <c:strRef>
              <c:f>Pilot!$F$2</c:f>
              <c:strCache>
                <c:ptCount val="1"/>
                <c:pt idx="0">
                  <c:v>devtools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Pilot!$F$3:$F$6</c:f>
              <c:numCache>
                <c:formatCode>General</c:formatCode>
                <c:ptCount val="4"/>
                <c:pt idx="0">
                  <c:v>5492</c:v>
                </c:pt>
                <c:pt idx="1">
                  <c:v>5139</c:v>
                </c:pt>
                <c:pt idx="2">
                  <c:v>2175</c:v>
                </c:pt>
                <c:pt idx="3">
                  <c:v>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C-412A-A32D-BA5F653D8AEB}"/>
            </c:ext>
          </c:extLst>
        </c:ser>
        <c:ser>
          <c:idx val="2"/>
          <c:order val="2"/>
          <c:tx>
            <c:strRef>
              <c:f>Pilot!$G$2</c:f>
              <c:strCache>
                <c:ptCount val="1"/>
                <c:pt idx="0">
                  <c:v>Lighthouse (time to interactive)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Pilot!$G$3:$G$6</c:f>
              <c:numCache>
                <c:formatCode>General</c:formatCode>
                <c:ptCount val="4"/>
                <c:pt idx="0">
                  <c:v>7200</c:v>
                </c:pt>
                <c:pt idx="1">
                  <c:v>10100</c:v>
                </c:pt>
                <c:pt idx="2">
                  <c:v>1600</c:v>
                </c:pt>
                <c:pt idx="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C-412A-A32D-BA5F653D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852616"/>
        <c:axId val="631852944"/>
      </c:barChart>
      <c:catAx>
        <c:axId val="631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2944"/>
        <c:crosses val="autoZero"/>
        <c:auto val="1"/>
        <c:lblAlgn val="ctr"/>
        <c:lblOffset val="100"/>
        <c:noMultiLvlLbl val="0"/>
      </c:catAx>
      <c:valAx>
        <c:axId val="631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Frappe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Calculations!$B$2:$F$2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Calculations!$B$17:$F$17</c:f>
              <c:numCache>
                <c:formatCode>General</c:formatCode>
                <c:ptCount val="5"/>
                <c:pt idx="0">
                  <c:v>0.52</c:v>
                </c:pt>
                <c:pt idx="1">
                  <c:v>5</c:v>
                </c:pt>
                <c:pt idx="2">
                  <c:v>6.9599999999999991</c:v>
                </c:pt>
                <c:pt idx="3">
                  <c:v>14.375</c:v>
                </c:pt>
                <c:pt idx="4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E-4EB8-A3B2-3EBD216134C5}"/>
            </c:ext>
          </c:extLst>
        </c:ser>
        <c:ser>
          <c:idx val="1"/>
          <c:order val="1"/>
          <c:tx>
            <c:strRef>
              <c:f>Calculations!$G$1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Calculations!$B$2:$F$2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Calculations!$G$17:$K$17</c:f>
              <c:numCache>
                <c:formatCode>General</c:formatCode>
                <c:ptCount val="5"/>
                <c:pt idx="0">
                  <c:v>0.5</c:v>
                </c:pt>
                <c:pt idx="1">
                  <c:v>4.12</c:v>
                </c:pt>
                <c:pt idx="2">
                  <c:v>8.1999999999999993</c:v>
                </c:pt>
                <c:pt idx="3">
                  <c:v>16.14</c:v>
                </c:pt>
                <c:pt idx="4">
                  <c:v>27.119999999999997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E-4EB8-A3B2-3EBD2161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82768"/>
        <c:axId val="524683752"/>
      </c:barChart>
      <c:catAx>
        <c:axId val="5246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3752"/>
        <c:crosses val="autoZero"/>
        <c:auto val="1"/>
        <c:lblAlgn val="ctr"/>
        <c:lblOffset val="100"/>
        <c:noMultiLvlLbl val="0"/>
      </c:catAx>
      <c:valAx>
        <c:axId val="52468375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Calculations!$B$2:$F$2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Calculations!$B$25:$F$25</c:f>
              <c:numCache>
                <c:formatCode>General</c:formatCode>
                <c:ptCount val="5"/>
                <c:pt idx="0">
                  <c:v>0.91999999999999993</c:v>
                </c:pt>
                <c:pt idx="1">
                  <c:v>10.420000000000002</c:v>
                </c:pt>
                <c:pt idx="2">
                  <c:v>11.64</c:v>
                </c:pt>
                <c:pt idx="3">
                  <c:v>12.649999999999999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4B90-BFD8-55F7EFFAE8FC}"/>
            </c:ext>
          </c:extLst>
        </c:ser>
        <c:ser>
          <c:idx val="1"/>
          <c:order val="1"/>
          <c:tx>
            <c:strRef>
              <c:f>Calculations!$G$1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Calculations!$B$2:$F$2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Calculations!$G$25:$K$25</c:f>
              <c:numCache>
                <c:formatCode>General</c:formatCode>
                <c:ptCount val="5"/>
                <c:pt idx="0">
                  <c:v>0.9</c:v>
                </c:pt>
                <c:pt idx="1">
                  <c:v>7.7200000000000006</c:v>
                </c:pt>
                <c:pt idx="2">
                  <c:v>11.7</c:v>
                </c:pt>
                <c:pt idx="3">
                  <c:v>12.850000000000001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4B90-BFD8-55F7EFFA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756200"/>
        <c:axId val="718754560"/>
      </c:barChart>
      <c:catAx>
        <c:axId val="71875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54560"/>
        <c:crosses val="autoZero"/>
        <c:auto val="1"/>
        <c:lblAlgn val="ctr"/>
        <c:lblOffset val="100"/>
        <c:noMultiLvlLbl val="0"/>
      </c:catAx>
      <c:valAx>
        <c:axId val="718754560"/>
        <c:scaling>
          <c:orientation val="minMax"/>
          <c:max val="3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5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TeeChartJS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Calculations!$B$2:$F$2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Calculations!$B$33:$F$33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1.44</c:v>
                </c:pt>
                <c:pt idx="2">
                  <c:v>1.7</c:v>
                </c:pt>
                <c:pt idx="3">
                  <c:v>2.08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37B-B486-563C264BFB79}"/>
            </c:ext>
          </c:extLst>
        </c:ser>
        <c:ser>
          <c:idx val="1"/>
          <c:order val="1"/>
          <c:tx>
            <c:strRef>
              <c:f>Calculations!$G$1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Calculations!$B$2:$F$2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Calculations!$G$33:$K$33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1.6</c:v>
                </c:pt>
                <c:pt idx="2">
                  <c:v>2</c:v>
                </c:pt>
                <c:pt idx="3">
                  <c:v>2.5599999999999996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37B-B486-563C264B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81456"/>
        <c:axId val="524681784"/>
      </c:barChart>
      <c:catAx>
        <c:axId val="5246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1784"/>
        <c:crosses val="autoZero"/>
        <c:auto val="1"/>
        <c:lblAlgn val="ctr"/>
        <c:lblOffset val="100"/>
        <c:noMultiLvlLbl val="0"/>
      </c:catAx>
      <c:valAx>
        <c:axId val="524681784"/>
        <c:scaling>
          <c:orientation val="minMax"/>
          <c:max val="3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 standard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ApexCharts'!$B$13:$C$13</c:f>
              <c:strCache>
                <c:ptCount val="2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ApexCharts'!$B$34,'Calc ApexCharts'!$D$34)</c:f>
                <c:numCache>
                  <c:formatCode>General</c:formatCode>
                  <c:ptCount val="2"/>
                  <c:pt idx="0">
                    <c:v>7.4833147735478556E-2</c:v>
                  </c:pt>
                  <c:pt idx="1">
                    <c:v>0.15000000000000036</c:v>
                  </c:pt>
                </c:numCache>
              </c:numRef>
            </c:plus>
            <c:minus>
              <c:numRef>
                <c:f>('Calc ApexCharts'!$B$34,'Calc ApexCharts'!$D$34)</c:f>
                <c:numCache>
                  <c:formatCode>General</c:formatCode>
                  <c:ptCount val="2"/>
                  <c:pt idx="0">
                    <c:v>7.4833147735478556E-2</c:v>
                  </c:pt>
                  <c:pt idx="1">
                    <c:v>0.15000000000000036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ApexCharts'!$B$21:$C$21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20.549999999999997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D9F-9FF9-D3268210BAC1}"/>
            </c:ext>
          </c:extLst>
        </c:ser>
        <c:ser>
          <c:idx val="1"/>
          <c:order val="1"/>
          <c:tx>
            <c:strRef>
              <c:f>'Calc ApexCharts'!$D$13:$E$13</c:f>
              <c:strCache>
                <c:ptCount val="2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ApexCharts'!$G$34,'Calc ApexCharts'!$I$34)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0.20346989949375766</c:v>
                  </c:pt>
                </c:numCache>
              </c:numRef>
            </c:plus>
            <c:minus>
              <c:numRef>
                <c:f>('Calc ApexCharts'!$G$34,'Calc ApexCharts'!$I$34)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0.20346989949375766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ApexCharts'!$D$21:$E$21</c:f>
              <c:numCache>
                <c:formatCode>General</c:formatCode>
                <c:ptCount val="2"/>
                <c:pt idx="0">
                  <c:v>0.9</c:v>
                </c:pt>
                <c:pt idx="1">
                  <c:v>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2-4D9F-9FF9-D3268210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25104"/>
        <c:axId val="710590040"/>
      </c:barChart>
      <c:catAx>
        <c:axId val="3683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0040"/>
        <c:crosses val="autoZero"/>
        <c:auto val="1"/>
        <c:lblAlgn val="ctr"/>
        <c:lblOffset val="100"/>
        <c:noMultiLvlLbl val="0"/>
      </c:catAx>
      <c:valAx>
        <c:axId val="710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 standard</a:t>
            </a:r>
            <a:r>
              <a:rPr lang="en-US" baseline="0"/>
              <a:t> error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ApexCharts'!$B$13:$C$13</c:f>
              <c:strCache>
                <c:ptCount val="2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ApexCharts'!$B$34,'Calc ApexCharts'!$D$34)</c:f>
                <c:numCache>
                  <c:formatCode>General</c:formatCode>
                  <c:ptCount val="2"/>
                  <c:pt idx="0">
                    <c:v>7.4833147735478556E-2</c:v>
                  </c:pt>
                  <c:pt idx="1">
                    <c:v>0.15000000000000036</c:v>
                  </c:pt>
                </c:numCache>
              </c:numRef>
            </c:plus>
            <c:minus>
              <c:numRef>
                <c:f>('Calc ApexCharts'!$B$34,'Calc ApexCharts'!$D$34)</c:f>
                <c:numCache>
                  <c:formatCode>General</c:formatCode>
                  <c:ptCount val="2"/>
                  <c:pt idx="0">
                    <c:v>7.4833147735478556E-2</c:v>
                  </c:pt>
                  <c:pt idx="1">
                    <c:v>0.15000000000000036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ApexCharts'!$B$21:$C$21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20.549999999999997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6-4E22-8C39-834FF2DA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25104"/>
        <c:axId val="710590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'Calc ApexCharts'!$D$13:$K$13</c15:sqref>
                        </c15:formulaRef>
                      </c:ext>
                    </c:extLst>
                    <c:strCache>
                      <c:ptCount val="8"/>
                      <c:pt idx="0">
                        <c:v>Bar</c:v>
                      </c:pt>
                      <c:pt idx="4">
                        <c:v>100</c:v>
                      </c:pt>
                      <c:pt idx="6">
                        <c:v>5000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'Calc ApexCharts'!$B$14:$C$14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'Calc ApexCharts'!$D$21:$E$21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</c:v>
                      </c:pt>
                      <c:pt idx="1">
                        <c:v>20.32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56-4E22-8C39-834FF2DAD9A9}"/>
                  </c:ext>
                </c:extLst>
              </c15:ser>
            </c15:filteredBarSeries>
          </c:ext>
        </c:extLst>
      </c:barChart>
      <c:catAx>
        <c:axId val="3683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0040"/>
        <c:crosses val="autoZero"/>
        <c:auto val="1"/>
        <c:lblAlgn val="ctr"/>
        <c:lblOffset val="100"/>
        <c:noMultiLvlLbl val="0"/>
      </c:catAx>
      <c:valAx>
        <c:axId val="710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ApexCharts'!$B$13:$C$13</c:f>
              <c:strCache>
                <c:ptCount val="2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ApexCharts'!$G$34,'Calc ApexCharts'!$I$34)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0.20346989949375766</c:v>
                  </c:pt>
                </c:numCache>
              </c:numRef>
            </c:plus>
            <c:minus>
              <c:numRef>
                <c:f>('Calc ApexCharts'!$G$34,'Calc ApexCharts'!$I$34)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0.20346989949375766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ApexCharts'!$B$21:$C$21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20.549999999999997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D-44C2-8C84-0A3FE539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25104"/>
        <c:axId val="710590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'Calc ApexCharts'!$D$13:$K$13</c15:sqref>
                        </c15:formulaRef>
                      </c:ext>
                    </c:extLst>
                    <c:strCache>
                      <c:ptCount val="8"/>
                      <c:pt idx="0">
                        <c:v>Bar</c:v>
                      </c:pt>
                      <c:pt idx="4">
                        <c:v>100</c:v>
                      </c:pt>
                      <c:pt idx="6">
                        <c:v>5000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'Calc ApexCharts'!$B$14:$C$14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'Calc ApexCharts'!$D$21:$E$21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</c:v>
                      </c:pt>
                      <c:pt idx="1">
                        <c:v>20.32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4D-44C2-8C84-0A3FE539ADAB}"/>
                  </c:ext>
                </c:extLst>
              </c15:ser>
            </c15:filteredBarSeries>
          </c:ext>
        </c:extLst>
      </c:barChart>
      <c:catAx>
        <c:axId val="3683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0040"/>
        <c:crosses val="autoZero"/>
        <c:auto val="1"/>
        <c:lblAlgn val="ctr"/>
        <c:lblOffset val="100"/>
        <c:noMultiLvlLbl val="0"/>
      </c:catAx>
      <c:valAx>
        <c:axId val="710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 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ApexCharts'!$B$13:$C$13</c:f>
              <c:strCache>
                <c:ptCount val="2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ApexCharts'!$B$25:$C$25</c:f>
                <c:numCache>
                  <c:formatCode>General</c:formatCode>
                  <c:ptCount val="2"/>
                  <c:pt idx="0">
                    <c:v>0.18583525083081495</c:v>
                  </c:pt>
                  <c:pt idx="1">
                    <c:v>1.3476965298140675</c:v>
                  </c:pt>
                </c:numCache>
              </c:numRef>
            </c:plus>
            <c:minus>
              <c:numRef>
                <c:f>'Calc ApexCharts'!$B$25:$C$25</c:f>
                <c:numCache>
                  <c:formatCode>General</c:formatCode>
                  <c:ptCount val="2"/>
                  <c:pt idx="0">
                    <c:v>0.18583525083081495</c:v>
                  </c:pt>
                  <c:pt idx="1">
                    <c:v>1.3476965298140675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ApexCharts'!$B$21:$C$21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20.549999999999997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B-45B3-AEC6-F065D89CB78B}"/>
            </c:ext>
          </c:extLst>
        </c:ser>
        <c:ser>
          <c:idx val="1"/>
          <c:order val="1"/>
          <c:tx>
            <c:strRef>
              <c:f>'Calc ApexCharts'!$D$13:$E$13</c:f>
              <c:strCache>
                <c:ptCount val="2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ApexCharts'!$D$25:$E$25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0.50528249783907431</c:v>
                  </c:pt>
                </c:numCache>
              </c:numRef>
            </c:plus>
            <c:minus>
              <c:numRef>
                <c:f>'Calc ApexCharts'!$D$25:$E$25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0.50528249783907431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ApexCharts'!$D$21:$E$21</c:f>
              <c:numCache>
                <c:formatCode>General</c:formatCode>
                <c:ptCount val="2"/>
                <c:pt idx="0">
                  <c:v>0.9</c:v>
                </c:pt>
                <c:pt idx="1">
                  <c:v>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B-45B3-AEC6-F065D89C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25104"/>
        <c:axId val="710590040"/>
      </c:barChart>
      <c:catAx>
        <c:axId val="3683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0040"/>
        <c:crosses val="autoZero"/>
        <c:auto val="1"/>
        <c:lblAlgn val="ctr"/>
        <c:lblOffset val="100"/>
        <c:noMultiLvlLbl val="0"/>
      </c:catAx>
      <c:valAx>
        <c:axId val="710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ApexCharts confidence</a:t>
            </a:r>
            <a:r>
              <a:rPr lang="en-US" baseline="0"/>
              <a:t> interval</a:t>
            </a:r>
            <a:endParaRPr lang="en-US"/>
          </a:p>
        </c:rich>
      </c:tx>
      <c:layout>
        <c:manualLayout>
          <c:xMode val="edge"/>
          <c:yMode val="edge"/>
          <c:x val="0.288965223097112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ApexCharts'!$B$13:$C$13</c:f>
              <c:strCache>
                <c:ptCount val="2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ApexCharts'!$B$25:$C$25</c:f>
                <c:numCache>
                  <c:formatCode>General</c:formatCode>
                  <c:ptCount val="2"/>
                  <c:pt idx="0">
                    <c:v>0.18583525083081495</c:v>
                  </c:pt>
                  <c:pt idx="1">
                    <c:v>1.3476965298140675</c:v>
                  </c:pt>
                </c:numCache>
              </c:numRef>
            </c:plus>
            <c:minus>
              <c:numRef>
                <c:f>'Calc ApexCharts'!$B$25:$C$25</c:f>
                <c:numCache>
                  <c:formatCode>General</c:formatCode>
                  <c:ptCount val="2"/>
                  <c:pt idx="0">
                    <c:v>0.18583525083081495</c:v>
                  </c:pt>
                  <c:pt idx="1">
                    <c:v>1.3476965298140675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ApexCharts'!$B$21:$C$21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20.549999999999997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C-4A0E-8939-B616CAB8DE5D}"/>
            </c:ext>
          </c:extLst>
        </c:ser>
        <c:ser>
          <c:idx val="1"/>
          <c:order val="1"/>
          <c:tx>
            <c:strRef>
              <c:f>'Calc ApexCharts'!$D$13:$E$13</c:f>
              <c:strCache>
                <c:ptCount val="2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ApexCharts'!$D$25:$E$25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0.50528249783907431</c:v>
                  </c:pt>
                </c:numCache>
              </c:numRef>
            </c:plus>
            <c:minus>
              <c:numRef>
                <c:f>'Calc ApexCharts'!$D$25:$E$25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0.50528249783907431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ApexCharts'!$B$14:$C$14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cat>
          <c:val>
            <c:numRef>
              <c:f>'Calc ApexCharts'!$D$21:$E$21</c:f>
              <c:numCache>
                <c:formatCode>General</c:formatCode>
                <c:ptCount val="2"/>
                <c:pt idx="0">
                  <c:v>0.9</c:v>
                </c:pt>
                <c:pt idx="1">
                  <c:v>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C-4A0E-8939-B616CAB8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25104"/>
        <c:axId val="710590040"/>
      </c:barChart>
      <c:catAx>
        <c:axId val="3683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0040"/>
        <c:crosses val="autoZero"/>
        <c:auto val="1"/>
        <c:lblAlgn val="ctr"/>
        <c:lblOffset val="100"/>
        <c:noMultiLvlLbl val="0"/>
      </c:catAx>
      <c:valAx>
        <c:axId val="710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Frappe Charts confidence</a:t>
            </a:r>
            <a:r>
              <a:rPr lang="en-US" baseline="0"/>
              <a:t>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Frappe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Frappe Charts'!$B$11:$F$11</c:f>
                <c:numCache>
                  <c:formatCode>General</c:formatCode>
                  <c:ptCount val="5"/>
                  <c:pt idx="0">
                    <c:v>4.9666559928150562E-2</c:v>
                  </c:pt>
                  <c:pt idx="1">
                    <c:v>0.4840897454338135</c:v>
                  </c:pt>
                  <c:pt idx="2">
                    <c:v>0.27875287624622291</c:v>
                  </c:pt>
                  <c:pt idx="3">
                    <c:v>0.13193725387598576</c:v>
                  </c:pt>
                  <c:pt idx="4">
                    <c:v>0</c:v>
                  </c:pt>
                </c:numCache>
              </c:numRef>
            </c:plus>
            <c:minus>
              <c:numRef>
                <c:f>'Calc Frappe Charts'!$B$11:$F$11</c:f>
                <c:numCache>
                  <c:formatCode>General</c:formatCode>
                  <c:ptCount val="5"/>
                  <c:pt idx="0">
                    <c:v>4.9666559928150562E-2</c:v>
                  </c:pt>
                  <c:pt idx="1">
                    <c:v>0.4840897454338135</c:v>
                  </c:pt>
                  <c:pt idx="2">
                    <c:v>0.27875287624622291</c:v>
                  </c:pt>
                  <c:pt idx="3">
                    <c:v>0.13193725387598576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Frappe Charts'!$B$2:$F$2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Frappe Charts'!$B$9:$F$9</c:f>
              <c:numCache>
                <c:formatCode>General</c:formatCode>
                <c:ptCount val="5"/>
                <c:pt idx="0">
                  <c:v>0.52</c:v>
                </c:pt>
                <c:pt idx="1">
                  <c:v>5</c:v>
                </c:pt>
                <c:pt idx="2">
                  <c:v>6.9599999999999991</c:v>
                </c:pt>
                <c:pt idx="3">
                  <c:v>14.375</c:v>
                </c:pt>
                <c:pt idx="4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7-4829-903A-06F55E757D29}"/>
            </c:ext>
          </c:extLst>
        </c:ser>
        <c:ser>
          <c:idx val="1"/>
          <c:order val="1"/>
          <c:tx>
            <c:strRef>
              <c:f>'Calc Frappe Charts'!$G$1:$K$1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Frappe Charts'!$G$11:$K$11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0.18248659365499625</c:v>
                  </c:pt>
                  <c:pt idx="2">
                    <c:v>0.4511189332598084</c:v>
                  </c:pt>
                  <c:pt idx="3">
                    <c:v>0.59080246722247576</c:v>
                  </c:pt>
                  <c:pt idx="4">
                    <c:v>0.44699903935335494</c:v>
                  </c:pt>
                </c:numCache>
              </c:numRef>
            </c:plus>
            <c:minus>
              <c:numRef>
                <c:f>'Calc Frappe Charts'!$G$11:$K$11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0.18248659365499625</c:v>
                  </c:pt>
                  <c:pt idx="2">
                    <c:v>0.4511189332598084</c:v>
                  </c:pt>
                  <c:pt idx="3">
                    <c:v>0.59080246722247576</c:v>
                  </c:pt>
                  <c:pt idx="4">
                    <c:v>0.44699903935335494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'Calc Frappe Charts'!$G$9:$K$9</c:f>
              <c:numCache>
                <c:formatCode>General</c:formatCode>
                <c:ptCount val="5"/>
                <c:pt idx="0">
                  <c:v>0.5</c:v>
                </c:pt>
                <c:pt idx="1">
                  <c:v>4.12</c:v>
                </c:pt>
                <c:pt idx="2">
                  <c:v>8.1999999999999993</c:v>
                </c:pt>
                <c:pt idx="3">
                  <c:v>16.14</c:v>
                </c:pt>
                <c:pt idx="4">
                  <c:v>27.119999999999997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7-4829-903A-06F55E75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80168"/>
        <c:axId val="896481480"/>
      </c:barChart>
      <c:catAx>
        <c:axId val="89648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1480"/>
        <c:crosses val="autoZero"/>
        <c:auto val="1"/>
        <c:lblAlgn val="ctr"/>
        <c:lblOffset val="100"/>
        <c:noMultiLvlLbl val="0"/>
      </c:catAx>
      <c:valAx>
        <c:axId val="8964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Frappe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Frappe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 Frappe Charts'!$B$2:$F$2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Frappe Charts'!$B$9:$F$9</c:f>
              <c:numCache>
                <c:formatCode>General</c:formatCode>
                <c:ptCount val="5"/>
                <c:pt idx="0">
                  <c:v>0.52</c:v>
                </c:pt>
                <c:pt idx="1">
                  <c:v>5</c:v>
                </c:pt>
                <c:pt idx="2">
                  <c:v>6.9599999999999991</c:v>
                </c:pt>
                <c:pt idx="3">
                  <c:v>14.375</c:v>
                </c:pt>
                <c:pt idx="4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FF6-ACCA-A30021F435B2}"/>
            </c:ext>
          </c:extLst>
        </c:ser>
        <c:ser>
          <c:idx val="1"/>
          <c:order val="1"/>
          <c:tx>
            <c:strRef>
              <c:f>'Calc Frappe Charts'!$G$1:$K$1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 Frappe Charts'!$G$9:$K$9</c:f>
              <c:numCache>
                <c:formatCode>General</c:formatCode>
                <c:ptCount val="5"/>
                <c:pt idx="0">
                  <c:v>0.5</c:v>
                </c:pt>
                <c:pt idx="1">
                  <c:v>4.12</c:v>
                </c:pt>
                <c:pt idx="2">
                  <c:v>8.1999999999999993</c:v>
                </c:pt>
                <c:pt idx="3">
                  <c:v>16.14</c:v>
                </c:pt>
                <c:pt idx="4">
                  <c:v>27.119999999999997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FF6-ACCA-A30021F4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80168"/>
        <c:axId val="896481480"/>
      </c:barChart>
      <c:catAx>
        <c:axId val="89648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1480"/>
        <c:crosses val="autoZero"/>
        <c:auto val="1"/>
        <c:lblAlgn val="ctr"/>
        <c:lblOffset val="100"/>
        <c:noMultiLvlLbl val="0"/>
      </c:catAx>
      <c:valAx>
        <c:axId val="8964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Pilot!$B$2</c:f>
              <c:strCache>
                <c:ptCount val="1"/>
                <c:pt idx="0">
                  <c:v>console.time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Pilot!$B$3:$B$6</c:f>
              <c:numCache>
                <c:formatCode>General</c:formatCode>
                <c:ptCount val="4"/>
                <c:pt idx="0">
                  <c:v>116</c:v>
                </c:pt>
                <c:pt idx="1">
                  <c:v>71</c:v>
                </c:pt>
                <c:pt idx="2">
                  <c:v>62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4-4C25-B7BE-6071ABF7FCC3}"/>
            </c:ext>
          </c:extLst>
        </c:ser>
        <c:ser>
          <c:idx val="1"/>
          <c:order val="1"/>
          <c:tx>
            <c:strRef>
              <c:f>Pilot!$C$2</c:f>
              <c:strCache>
                <c:ptCount val="1"/>
                <c:pt idx="0">
                  <c:v>devtools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Pilot!$C$3:$C$6</c:f>
              <c:numCache>
                <c:formatCode>General</c:formatCode>
                <c:ptCount val="4"/>
                <c:pt idx="0">
                  <c:v>2043</c:v>
                </c:pt>
                <c:pt idx="1">
                  <c:v>13515</c:v>
                </c:pt>
                <c:pt idx="2">
                  <c:v>5183</c:v>
                </c:pt>
                <c:pt idx="3">
                  <c:v>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4-4C25-B7BE-6071ABF7FCC3}"/>
            </c:ext>
          </c:extLst>
        </c:ser>
        <c:ser>
          <c:idx val="2"/>
          <c:order val="2"/>
          <c:tx>
            <c:strRef>
              <c:f>Pilot!$D$2</c:f>
              <c:strCache>
                <c:ptCount val="1"/>
                <c:pt idx="0">
                  <c:v>Lighthouse (time to interactive)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Pilot!$D$3:$D$6</c:f>
              <c:numCache>
                <c:formatCode>General</c:formatCode>
                <c:ptCount val="4"/>
                <c:pt idx="0">
                  <c:v>1400</c:v>
                </c:pt>
                <c:pt idx="1">
                  <c:v>1700</c:v>
                </c:pt>
                <c:pt idx="2">
                  <c:v>900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4-4C25-B7BE-6071ABF7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982248"/>
        <c:axId val="635982576"/>
      </c:barChart>
      <c:catAx>
        <c:axId val="6359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2576"/>
        <c:crosses val="autoZero"/>
        <c:auto val="1"/>
        <c:lblAlgn val="ctr"/>
        <c:lblOffset val="100"/>
        <c:noMultiLvlLbl val="0"/>
      </c:catAx>
      <c:valAx>
        <c:axId val="63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Frappe Charts standard</a:t>
            </a:r>
            <a:r>
              <a:rPr lang="en-US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Frappe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Frappe Charts'!$B$17,'Calc Frappe Charts'!$D$17,'Calc Frappe Charts'!$F$17,'Calc Frappe Charts'!$H$17,'Calc Frappe Charts'!$J$17)</c:f>
                <c:numCache>
                  <c:formatCode>General</c:formatCode>
                  <c:ptCount val="5"/>
                  <c:pt idx="0">
                    <c:v>1.9999999999999997E-2</c:v>
                  </c:pt>
                  <c:pt idx="1">
                    <c:v>0.19493588689617927</c:v>
                  </c:pt>
                  <c:pt idx="2">
                    <c:v>0.11224972160321828</c:v>
                  </c:pt>
                  <c:pt idx="3">
                    <c:v>4.7871355387816741E-2</c:v>
                  </c:pt>
                  <c:pt idx="4">
                    <c:v>0</c:v>
                  </c:pt>
                </c:numCache>
              </c:numRef>
            </c:plus>
            <c:minus>
              <c:numRef>
                <c:f>('Calc Frappe Charts'!$B$17,'Calc Frappe Charts'!$D$17,'Calc Frappe Charts'!$F$17,'Calc Frappe Charts'!$H$17,'Calc Frappe Charts'!$J$17)</c:f>
                <c:numCache>
                  <c:formatCode>General</c:formatCode>
                  <c:ptCount val="5"/>
                  <c:pt idx="0">
                    <c:v>1.9999999999999997E-2</c:v>
                  </c:pt>
                  <c:pt idx="1">
                    <c:v>0.19493588689617927</c:v>
                  </c:pt>
                  <c:pt idx="2">
                    <c:v>0.11224972160321828</c:v>
                  </c:pt>
                  <c:pt idx="3">
                    <c:v>4.7871355387816741E-2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Frappe Charts'!$B$2:$F$2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Frappe Charts'!$B$9:$F$9</c:f>
              <c:numCache>
                <c:formatCode>General</c:formatCode>
                <c:ptCount val="5"/>
                <c:pt idx="0">
                  <c:v>0.52</c:v>
                </c:pt>
                <c:pt idx="1">
                  <c:v>5</c:v>
                </c:pt>
                <c:pt idx="2">
                  <c:v>6.9599999999999991</c:v>
                </c:pt>
                <c:pt idx="3">
                  <c:v>14.375</c:v>
                </c:pt>
                <c:pt idx="4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2-4C82-A314-49E610818B1D}"/>
            </c:ext>
          </c:extLst>
        </c:ser>
        <c:ser>
          <c:idx val="1"/>
          <c:order val="1"/>
          <c:tx>
            <c:strRef>
              <c:f>'Calc Frappe Charts'!$G$1:$K$1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Frappe Charts'!$M$17,'Calc Frappe Charts'!$O$17,'Calc Frappe Charts'!$Q$17,'Calc Frappe Charts'!$S$17,'Calc Frappe Charts'!$U$17)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7.3484692283495356E-2</c:v>
                  </c:pt>
                  <c:pt idx="2">
                    <c:v>0.18165902124584965</c:v>
                  </c:pt>
                  <c:pt idx="3">
                    <c:v>0.2379075450674063</c:v>
                  </c:pt>
                  <c:pt idx="4">
                    <c:v>0.17999999999999994</c:v>
                  </c:pt>
                </c:numCache>
              </c:numRef>
            </c:plus>
            <c:minus>
              <c:numRef>
                <c:f>('Calc Frappe Charts'!$M$17,'Calc Frappe Charts'!$O$17,'Calc Frappe Charts'!$Q$17,'Calc Frappe Charts'!$S$17,'Calc Frappe Charts'!$U$17)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7.3484692283495356E-2</c:v>
                  </c:pt>
                  <c:pt idx="2">
                    <c:v>0.18165902124584965</c:v>
                  </c:pt>
                  <c:pt idx="3">
                    <c:v>0.2379075450674063</c:v>
                  </c:pt>
                  <c:pt idx="4">
                    <c:v>0.17999999999999994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'Calc Frappe Charts'!$G$9:$K$9</c:f>
              <c:numCache>
                <c:formatCode>General</c:formatCode>
                <c:ptCount val="5"/>
                <c:pt idx="0">
                  <c:v>0.5</c:v>
                </c:pt>
                <c:pt idx="1">
                  <c:v>4.12</c:v>
                </c:pt>
                <c:pt idx="2">
                  <c:v>8.1999999999999993</c:v>
                </c:pt>
                <c:pt idx="3">
                  <c:v>16.14</c:v>
                </c:pt>
                <c:pt idx="4">
                  <c:v>27.119999999999997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2-4C82-A314-49E61081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80168"/>
        <c:axId val="896481480"/>
      </c:barChart>
      <c:catAx>
        <c:axId val="89648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1480"/>
        <c:crosses val="autoZero"/>
        <c:auto val="1"/>
        <c:lblAlgn val="ctr"/>
        <c:lblOffset val="100"/>
        <c:noMultiLvlLbl val="0"/>
      </c:catAx>
      <c:valAx>
        <c:axId val="8964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Frappe Charts confidence</a:t>
            </a:r>
            <a:r>
              <a:rPr lang="en-US" baseline="0"/>
              <a:t>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Frappe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Frappe Charts'!$B$11:$F$11</c:f>
                <c:numCache>
                  <c:formatCode>General</c:formatCode>
                  <c:ptCount val="5"/>
                  <c:pt idx="0">
                    <c:v>4.9666559928150562E-2</c:v>
                  </c:pt>
                  <c:pt idx="1">
                    <c:v>0.4840897454338135</c:v>
                  </c:pt>
                  <c:pt idx="2">
                    <c:v>0.27875287624622291</c:v>
                  </c:pt>
                  <c:pt idx="3">
                    <c:v>0.13193725387598576</c:v>
                  </c:pt>
                  <c:pt idx="4">
                    <c:v>0</c:v>
                  </c:pt>
                </c:numCache>
              </c:numRef>
            </c:plus>
            <c:minus>
              <c:numRef>
                <c:f>'Calc Frappe Charts'!$B$11:$F$11</c:f>
                <c:numCache>
                  <c:formatCode>General</c:formatCode>
                  <c:ptCount val="5"/>
                  <c:pt idx="0">
                    <c:v>4.9666559928150562E-2</c:v>
                  </c:pt>
                  <c:pt idx="1">
                    <c:v>0.4840897454338135</c:v>
                  </c:pt>
                  <c:pt idx="2">
                    <c:v>0.27875287624622291</c:v>
                  </c:pt>
                  <c:pt idx="3">
                    <c:v>0.13193725387598576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Frappe Charts'!$B$2:$F$2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Frappe Charts'!$B$9:$F$9</c:f>
              <c:numCache>
                <c:formatCode>General</c:formatCode>
                <c:ptCount val="5"/>
                <c:pt idx="0">
                  <c:v>0.52</c:v>
                </c:pt>
                <c:pt idx="1">
                  <c:v>5</c:v>
                </c:pt>
                <c:pt idx="2">
                  <c:v>6.9599999999999991</c:v>
                </c:pt>
                <c:pt idx="3">
                  <c:v>14.375</c:v>
                </c:pt>
                <c:pt idx="4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EFF-B477-1B654C03901D}"/>
            </c:ext>
          </c:extLst>
        </c:ser>
        <c:ser>
          <c:idx val="1"/>
          <c:order val="1"/>
          <c:tx>
            <c:strRef>
              <c:f>'Calc Frappe Charts'!$G$1:$K$1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Frappe Charts'!$G$11:$K$11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0.18248659365499625</c:v>
                  </c:pt>
                  <c:pt idx="2">
                    <c:v>0.4511189332598084</c:v>
                  </c:pt>
                  <c:pt idx="3">
                    <c:v>0.59080246722247576</c:v>
                  </c:pt>
                  <c:pt idx="4">
                    <c:v>0.44699903935335494</c:v>
                  </c:pt>
                </c:numCache>
              </c:numRef>
            </c:plus>
            <c:minus>
              <c:numRef>
                <c:f>'Calc Frappe Charts'!$G$11:$K$11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0.18248659365499625</c:v>
                  </c:pt>
                  <c:pt idx="2">
                    <c:v>0.4511189332598084</c:v>
                  </c:pt>
                  <c:pt idx="3">
                    <c:v>0.59080246722247576</c:v>
                  </c:pt>
                  <c:pt idx="4">
                    <c:v>0.44699903935335494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'Calc Frappe Charts'!$G$9:$K$9</c:f>
              <c:numCache>
                <c:formatCode>General</c:formatCode>
                <c:ptCount val="5"/>
                <c:pt idx="0">
                  <c:v>0.5</c:v>
                </c:pt>
                <c:pt idx="1">
                  <c:v>4.12</c:v>
                </c:pt>
                <c:pt idx="2">
                  <c:v>8.1999999999999993</c:v>
                </c:pt>
                <c:pt idx="3">
                  <c:v>16.14</c:v>
                </c:pt>
                <c:pt idx="4">
                  <c:v>27.119999999999997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8-4EFF-B477-1B654C03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80168"/>
        <c:axId val="896481480"/>
      </c:barChart>
      <c:catAx>
        <c:axId val="89648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1480"/>
        <c:crosses val="autoZero"/>
        <c:auto val="1"/>
        <c:lblAlgn val="ctr"/>
        <c:lblOffset val="100"/>
        <c:noMultiLvlLbl val="0"/>
      </c:catAx>
      <c:valAx>
        <c:axId val="8964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Google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 Google Charts'!$B$13:$E$13</c:f>
              <c:numCache>
                <c:formatCode>General</c:formatCode>
                <c:ptCount val="4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'Calc Google Charts'!$B$20:$E$20</c:f>
              <c:numCache>
                <c:formatCode>General</c:formatCode>
                <c:ptCount val="4"/>
                <c:pt idx="0">
                  <c:v>0.91999999999999993</c:v>
                </c:pt>
                <c:pt idx="1">
                  <c:v>10.420000000000002</c:v>
                </c:pt>
                <c:pt idx="2">
                  <c:v>11.64</c:v>
                </c:pt>
                <c:pt idx="3">
                  <c:v>12.649999999999999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C-4570-BD88-57C4CBCBC72C}"/>
            </c:ext>
          </c:extLst>
        </c:ser>
        <c:ser>
          <c:idx val="1"/>
          <c:order val="1"/>
          <c:tx>
            <c:strRef>
              <c:f>'Calc Google Charts'!$F$12:$I$12</c:f>
              <c:strCache>
                <c:ptCount val="4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'Calc Google Charts'!$B$13:$E$13</c:f>
              <c:numCache>
                <c:formatCode>General</c:formatCode>
                <c:ptCount val="4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'Calc Google Charts'!$F$20:$I$20</c:f>
              <c:numCache>
                <c:formatCode>General</c:formatCode>
                <c:ptCount val="4"/>
                <c:pt idx="0">
                  <c:v>0.9</c:v>
                </c:pt>
                <c:pt idx="1">
                  <c:v>7.7200000000000006</c:v>
                </c:pt>
                <c:pt idx="2">
                  <c:v>11.7</c:v>
                </c:pt>
                <c:pt idx="3">
                  <c:v>12.850000000000001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C-4570-BD88-57C4CBCB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154440"/>
        <c:axId val="937154768"/>
      </c:barChart>
      <c:catAx>
        <c:axId val="93715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4768"/>
        <c:crosses val="autoZero"/>
        <c:auto val="1"/>
        <c:lblAlgn val="ctr"/>
        <c:lblOffset val="100"/>
        <c:noMultiLvlLbl val="0"/>
      </c:catAx>
      <c:valAx>
        <c:axId val="937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Charts standard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Google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Google Charts'!$B$28,'Calc Google Charts'!$D$28,'Calc Google Charts'!$F$28,'Calc Google Charts'!$H$28,'Calc Google Charts'!$J$28)</c:f>
                <c:numCache>
                  <c:formatCode>General</c:formatCode>
                  <c:ptCount val="5"/>
                  <c:pt idx="0">
                    <c:v>1.9999999999999993E-2</c:v>
                  </c:pt>
                  <c:pt idx="1">
                    <c:v>0.23537204591879629</c:v>
                  </c:pt>
                  <c:pt idx="2">
                    <c:v>2.4494897427831692E-2</c:v>
                  </c:pt>
                  <c:pt idx="3">
                    <c:v>2.8867513459481187E-2</c:v>
                  </c:pt>
                  <c:pt idx="4">
                    <c:v>65535</c:v>
                  </c:pt>
                </c:numCache>
              </c:numRef>
            </c:plus>
            <c:minus>
              <c:numRef>
                <c:f>('Calc Google Charts'!$B$28,'Calc Google Charts'!$D$28,'Calc Google Charts'!$F$28,'Calc Google Charts'!$H$28,'Calc Google Charts'!$J$28)</c:f>
                <c:numCache>
                  <c:formatCode>General</c:formatCode>
                  <c:ptCount val="5"/>
                  <c:pt idx="0">
                    <c:v>1.9999999999999993E-2</c:v>
                  </c:pt>
                  <c:pt idx="1">
                    <c:v>0.23537204591879629</c:v>
                  </c:pt>
                  <c:pt idx="2">
                    <c:v>2.4494897427831692E-2</c:v>
                  </c:pt>
                  <c:pt idx="3">
                    <c:v>2.8867513459481187E-2</c:v>
                  </c:pt>
                  <c:pt idx="4">
                    <c:v>65535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Google Charts'!$B$13:$E$13</c:f>
              <c:numCache>
                <c:formatCode>General</c:formatCode>
                <c:ptCount val="4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'Calc Google Charts'!$B$20:$E$20</c:f>
              <c:numCache>
                <c:formatCode>General</c:formatCode>
                <c:ptCount val="4"/>
                <c:pt idx="0">
                  <c:v>0.91999999999999993</c:v>
                </c:pt>
                <c:pt idx="1">
                  <c:v>10.420000000000002</c:v>
                </c:pt>
                <c:pt idx="2">
                  <c:v>11.64</c:v>
                </c:pt>
                <c:pt idx="3">
                  <c:v>12.649999999999999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4-492C-87F9-8C2061B93E41}"/>
            </c:ext>
          </c:extLst>
        </c:ser>
        <c:ser>
          <c:idx val="1"/>
          <c:order val="1"/>
          <c:tx>
            <c:strRef>
              <c:f>'Calc Google Charts'!$F$12:$I$12</c:f>
              <c:strCache>
                <c:ptCount val="4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Google Charts'!$M$28,'Calc Google Charts'!$O$28,'Calc Google Charts'!$Q$28,'Calc Google Charts'!$S$28,'Calc Google Charts'!$U$28)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</c:v>
                  </c:pt>
                  <c:pt idx="2">
                    <c:v>0</c:v>
                  </c:pt>
                  <c:pt idx="3">
                    <c:v>4.9999999999999822E-2</c:v>
                  </c:pt>
                  <c:pt idx="4">
                    <c:v>65535</c:v>
                  </c:pt>
                </c:numCache>
              </c:numRef>
            </c:plus>
            <c:minus>
              <c:numRef>
                <c:f>('Calc Google Charts'!$M$28,'Calc Google Charts'!$O$28,'Calc Google Charts'!$Q$28,'Calc Google Charts'!$S$28,'Calc Google Charts'!$U$28)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</c:v>
                  </c:pt>
                  <c:pt idx="2">
                    <c:v>0</c:v>
                  </c:pt>
                  <c:pt idx="3">
                    <c:v>4.9999999999999822E-2</c:v>
                  </c:pt>
                  <c:pt idx="4">
                    <c:v>65535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Google Charts'!$B$13:$E$13</c:f>
              <c:numCache>
                <c:formatCode>General</c:formatCode>
                <c:ptCount val="4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'Calc Google Charts'!$F$20:$I$20</c:f>
              <c:numCache>
                <c:formatCode>General</c:formatCode>
                <c:ptCount val="4"/>
                <c:pt idx="0">
                  <c:v>0.9</c:v>
                </c:pt>
                <c:pt idx="1">
                  <c:v>7.7200000000000006</c:v>
                </c:pt>
                <c:pt idx="2">
                  <c:v>11.7</c:v>
                </c:pt>
                <c:pt idx="3">
                  <c:v>12.850000000000001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4-492C-87F9-8C2061B9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154440"/>
        <c:axId val="937154768"/>
      </c:barChart>
      <c:catAx>
        <c:axId val="93715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4768"/>
        <c:crosses val="autoZero"/>
        <c:auto val="1"/>
        <c:lblAlgn val="ctr"/>
        <c:lblOffset val="100"/>
        <c:noMultiLvlLbl val="0"/>
      </c:catAx>
      <c:valAx>
        <c:axId val="937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Charts 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Google Charts'!$B$1:$F$1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Google Charts'!$B$22:$E$22</c:f>
                <c:numCache>
                  <c:formatCode>General</c:formatCode>
                  <c:ptCount val="4"/>
                  <c:pt idx="0">
                    <c:v>4.9666559928150548E-2</c:v>
                  </c:pt>
                  <c:pt idx="1">
                    <c:v>0.58450599120186519</c:v>
                  </c:pt>
                  <c:pt idx="2">
                    <c:v>6.0828864551665196E-2</c:v>
                  </c:pt>
                  <c:pt idx="3">
                    <c:v>7.9561157632092441E-2</c:v>
                  </c:pt>
                </c:numCache>
              </c:numRef>
            </c:plus>
            <c:minus>
              <c:numRef>
                <c:f>'Calc Google Charts'!$B$22:$E$22</c:f>
                <c:numCache>
                  <c:formatCode>General</c:formatCode>
                  <c:ptCount val="4"/>
                  <c:pt idx="0">
                    <c:v>4.9666559928150548E-2</c:v>
                  </c:pt>
                  <c:pt idx="1">
                    <c:v>0.58450599120186519</c:v>
                  </c:pt>
                  <c:pt idx="2">
                    <c:v>6.0828864551665196E-2</c:v>
                  </c:pt>
                  <c:pt idx="3">
                    <c:v>7.9561157632092441E-2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Google Charts'!$B$13:$E$13</c:f>
              <c:numCache>
                <c:formatCode>General</c:formatCode>
                <c:ptCount val="4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'Calc Google Charts'!$B$20:$E$20</c:f>
              <c:numCache>
                <c:formatCode>General</c:formatCode>
                <c:ptCount val="4"/>
                <c:pt idx="0">
                  <c:v>0.91999999999999993</c:v>
                </c:pt>
                <c:pt idx="1">
                  <c:v>10.420000000000002</c:v>
                </c:pt>
                <c:pt idx="2">
                  <c:v>11.64</c:v>
                </c:pt>
                <c:pt idx="3">
                  <c:v>12.649999999999999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8-4F57-96D4-3A11C6D72843}"/>
            </c:ext>
          </c:extLst>
        </c:ser>
        <c:ser>
          <c:idx val="1"/>
          <c:order val="1"/>
          <c:tx>
            <c:strRef>
              <c:f>'Calc Google Charts'!$F$12:$I$12</c:f>
              <c:strCache>
                <c:ptCount val="4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Google Charts'!$F$22:$I$22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0.29799935956890339</c:v>
                  </c:pt>
                  <c:pt idx="2">
                    <c:v>0</c:v>
                  </c:pt>
                  <c:pt idx="3">
                    <c:v>0.44923217660468651</c:v>
                  </c:pt>
                </c:numCache>
              </c:numRef>
            </c:plus>
            <c:minus>
              <c:numRef>
                <c:f>'Calc Google Charts'!$F$22:$I$22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0.29799935956890339</c:v>
                  </c:pt>
                  <c:pt idx="2">
                    <c:v>0</c:v>
                  </c:pt>
                  <c:pt idx="3">
                    <c:v>0.44923217660468651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Google Charts'!$B$13:$E$13</c:f>
              <c:numCache>
                <c:formatCode>General</c:formatCode>
                <c:ptCount val="4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'Calc Google Charts'!$F$20:$I$20</c:f>
              <c:numCache>
                <c:formatCode>General</c:formatCode>
                <c:ptCount val="4"/>
                <c:pt idx="0">
                  <c:v>0.9</c:v>
                </c:pt>
                <c:pt idx="1">
                  <c:v>7.7200000000000006</c:v>
                </c:pt>
                <c:pt idx="2">
                  <c:v>11.7</c:v>
                </c:pt>
                <c:pt idx="3">
                  <c:v>12.850000000000001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8-4F57-96D4-3A11C6D7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154440"/>
        <c:axId val="937154768"/>
      </c:barChart>
      <c:catAx>
        <c:axId val="93715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4768"/>
        <c:crosses val="autoZero"/>
        <c:auto val="1"/>
        <c:lblAlgn val="ctr"/>
        <c:lblOffset val="100"/>
        <c:noMultiLvlLbl val="0"/>
      </c:catAx>
      <c:valAx>
        <c:axId val="937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TeeChartJS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TeeChartJS (redo)'!$B$1:$F$1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(redo)'!$B$9:$F$9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1.44</c:v>
                </c:pt>
                <c:pt idx="2">
                  <c:v>1.7</c:v>
                </c:pt>
                <c:pt idx="3">
                  <c:v>2.08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A-4D79-ACD6-37BB554353E6}"/>
            </c:ext>
          </c:extLst>
        </c:ser>
        <c:ser>
          <c:idx val="1"/>
          <c:order val="1"/>
          <c:tx>
            <c:strRef>
              <c:f>'Calc TeeChartJS (redo)'!$G$1:$K$1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(redo)'!$G$9:$K$9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1.6</c:v>
                </c:pt>
                <c:pt idx="2">
                  <c:v>2</c:v>
                </c:pt>
                <c:pt idx="3">
                  <c:v>2.5599999999999996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A-4D79-ACD6-37BB5543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66728"/>
        <c:axId val="921374928"/>
      </c:barChart>
      <c:catAx>
        <c:axId val="92136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74928"/>
        <c:crosses val="autoZero"/>
        <c:auto val="1"/>
        <c:lblAlgn val="ctr"/>
        <c:lblOffset val="100"/>
        <c:noMultiLvlLbl val="0"/>
      </c:catAx>
      <c:valAx>
        <c:axId val="921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TeeChartJS standard</a:t>
            </a:r>
            <a:r>
              <a:rPr lang="en-US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TeeChartJS (redo)'!$B$1:$F$1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TeeChartJS (redo)'!$B$18,'Calc TeeChartJS (redo)'!$D$18,'Calc TeeChartJS (redo)'!$F$18,'Calc TeeChartJS (redo)'!$H$18,'Calc TeeChartJS (redo)'!$J$18)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2.4494897427831803E-2</c:v>
                  </c:pt>
                  <c:pt idx="2">
                    <c:v>0</c:v>
                  </c:pt>
                  <c:pt idx="3">
                    <c:v>2.0000000000000018E-2</c:v>
                  </c:pt>
                  <c:pt idx="4">
                    <c:v>0.10677078252031308</c:v>
                  </c:pt>
                </c:numCache>
              </c:numRef>
            </c:plus>
            <c:minus>
              <c:numRef>
                <c:f>('Calc TeeChartJS (redo)'!$B$18,'Calc TeeChartJS (redo)'!$D$18,'Calc TeeChartJS (redo)'!$F$18,'Calc TeeChartJS (redo)'!$H$18,'Calc TeeChartJS (redo)'!$J$18)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2.4494897427831803E-2</c:v>
                  </c:pt>
                  <c:pt idx="2">
                    <c:v>0</c:v>
                  </c:pt>
                  <c:pt idx="3">
                    <c:v>2.0000000000000018E-2</c:v>
                  </c:pt>
                  <c:pt idx="4">
                    <c:v>0.10677078252031308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(redo)'!$B$9:$F$9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1.44</c:v>
                </c:pt>
                <c:pt idx="2">
                  <c:v>1.7</c:v>
                </c:pt>
                <c:pt idx="3">
                  <c:v>2.08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224-940B-6FF49B6A3B46}"/>
            </c:ext>
          </c:extLst>
        </c:ser>
        <c:ser>
          <c:idx val="1"/>
          <c:order val="1"/>
          <c:tx>
            <c:strRef>
              <c:f>'Calc TeeChartJS (redo)'!$G$1:$K$1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('Calc TeeChartJS (redo)'!$M$18,'Calc TeeChartJS (redo)'!$O$18,'Calc TeeChartJS (redo)'!$Q$18,'Calc TeeChartJS (redo)'!$S$18,'Calc TeeChartJS (redo)'!$U$18)</c:f>
                <c:numCache>
                  <c:formatCode>General</c:formatCode>
                  <c:ptCount val="5"/>
                  <c:pt idx="0">
                    <c:v>2.4494897427831747E-2</c:v>
                  </c:pt>
                  <c:pt idx="1">
                    <c:v>0</c:v>
                  </c:pt>
                  <c:pt idx="2">
                    <c:v>0</c:v>
                  </c:pt>
                  <c:pt idx="3">
                    <c:v>2.4494897427831803E-2</c:v>
                  </c:pt>
                  <c:pt idx="4">
                    <c:v>0.13190905958272922</c:v>
                  </c:pt>
                </c:numCache>
              </c:numRef>
            </c:plus>
            <c:minus>
              <c:numRef>
                <c:f>('Calc TeeChartJS (redo)'!$M$18,'Calc TeeChartJS (redo)'!$O$18,'Calc TeeChartJS (redo)'!$Q$18,'Calc TeeChartJS (redo)'!$S$18,'Calc TeeChartJS (redo)'!$U$18)</c:f>
                <c:numCache>
                  <c:formatCode>General</c:formatCode>
                  <c:ptCount val="5"/>
                  <c:pt idx="0">
                    <c:v>2.4494897427831747E-2</c:v>
                  </c:pt>
                  <c:pt idx="1">
                    <c:v>0</c:v>
                  </c:pt>
                  <c:pt idx="2">
                    <c:v>0</c:v>
                  </c:pt>
                  <c:pt idx="3">
                    <c:v>2.4494897427831803E-2</c:v>
                  </c:pt>
                  <c:pt idx="4">
                    <c:v>0.13190905958272922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(redo)'!$G$9:$K$9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1.6</c:v>
                </c:pt>
                <c:pt idx="2">
                  <c:v>2</c:v>
                </c:pt>
                <c:pt idx="3">
                  <c:v>2.5599999999999996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2-4224-940B-6FF49B6A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66728"/>
        <c:axId val="921374928"/>
      </c:barChart>
      <c:catAx>
        <c:axId val="92136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74928"/>
        <c:crosses val="autoZero"/>
        <c:auto val="1"/>
        <c:lblAlgn val="ctr"/>
        <c:lblOffset val="100"/>
        <c:noMultiLvlLbl val="0"/>
      </c:catAx>
      <c:valAx>
        <c:axId val="921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TeeChartJS confidence</a:t>
            </a:r>
            <a:r>
              <a:rPr lang="en-US" baseline="0"/>
              <a:t>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TeeChartJS (redo)'!$B$1:$F$1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TeeChartJS (redo)'!$B$11:$F$11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6.0828864551665467E-2</c:v>
                  </c:pt>
                  <c:pt idx="2">
                    <c:v>0</c:v>
                  </c:pt>
                  <c:pt idx="3">
                    <c:v>4.9666559928150611E-2</c:v>
                  </c:pt>
                  <c:pt idx="4">
                    <c:v>0.26514687343103299</c:v>
                  </c:pt>
                </c:numCache>
              </c:numRef>
            </c:plus>
            <c:minus>
              <c:numRef>
                <c:f>'Calc TeeChartJS (redo)'!$B$11:$F$11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6.0828864551665467E-2</c:v>
                  </c:pt>
                  <c:pt idx="2">
                    <c:v>0</c:v>
                  </c:pt>
                  <c:pt idx="3">
                    <c:v>4.9666559928150611E-2</c:v>
                  </c:pt>
                  <c:pt idx="4">
                    <c:v>0.26514687343103299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(redo)'!$B$9:$F$9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1.44</c:v>
                </c:pt>
                <c:pt idx="2">
                  <c:v>1.7</c:v>
                </c:pt>
                <c:pt idx="3">
                  <c:v>2.08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3-489F-BBBB-745BCF56C2E6}"/>
            </c:ext>
          </c:extLst>
        </c:ser>
        <c:ser>
          <c:idx val="1"/>
          <c:order val="1"/>
          <c:tx>
            <c:strRef>
              <c:f>'Calc TeeChartJS (redo)'!$G$1:$K$1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TeeChartJS (redo)'!$G$11:$K$11</c:f>
                <c:numCache>
                  <c:formatCode>General</c:formatCode>
                  <c:ptCount val="5"/>
                  <c:pt idx="0">
                    <c:v>6.0828864551665328E-2</c:v>
                  </c:pt>
                  <c:pt idx="1">
                    <c:v>0</c:v>
                  </c:pt>
                  <c:pt idx="2">
                    <c:v>0</c:v>
                  </c:pt>
                  <c:pt idx="3">
                    <c:v>6.0828864551665467E-2</c:v>
                  </c:pt>
                  <c:pt idx="4">
                    <c:v>0.32757346064158022</c:v>
                  </c:pt>
                </c:numCache>
              </c:numRef>
            </c:plus>
            <c:minus>
              <c:numRef>
                <c:f>'Calc TeeChartJS (redo)'!$G$11:$K$11</c:f>
                <c:numCache>
                  <c:formatCode>General</c:formatCode>
                  <c:ptCount val="5"/>
                  <c:pt idx="0">
                    <c:v>6.0828864551665328E-2</c:v>
                  </c:pt>
                  <c:pt idx="1">
                    <c:v>0</c:v>
                  </c:pt>
                  <c:pt idx="2">
                    <c:v>0</c:v>
                  </c:pt>
                  <c:pt idx="3">
                    <c:v>6.0828864551665467E-2</c:v>
                  </c:pt>
                  <c:pt idx="4">
                    <c:v>0.32757346064158022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(redo)'!$G$9:$K$9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1.6</c:v>
                </c:pt>
                <c:pt idx="2">
                  <c:v>2</c:v>
                </c:pt>
                <c:pt idx="3">
                  <c:v>2.5599999999999996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3-489F-BBBB-745BCF56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66728"/>
        <c:axId val="921374928"/>
      </c:barChart>
      <c:catAx>
        <c:axId val="92136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74928"/>
        <c:crosses val="autoZero"/>
        <c:auto val="1"/>
        <c:lblAlgn val="ctr"/>
        <c:lblOffset val="100"/>
        <c:noMultiLvlLbl val="0"/>
      </c:catAx>
      <c:valAx>
        <c:axId val="921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TeeChartJS</a:t>
            </a:r>
            <a:r>
              <a:rPr lang="en-US" baseline="0"/>
              <a:t> confidence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TeeChartJS (redo)'!$B$1:$F$1</c:f>
              <c:strCache>
                <c:ptCount val="5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TeeChartJS (redo)'!$B$11:$F$11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6.0828864551665467E-2</c:v>
                  </c:pt>
                  <c:pt idx="2">
                    <c:v>0</c:v>
                  </c:pt>
                  <c:pt idx="3">
                    <c:v>4.9666559928150611E-2</c:v>
                  </c:pt>
                  <c:pt idx="4">
                    <c:v>0.26514687343103299</c:v>
                  </c:pt>
                </c:numCache>
              </c:numRef>
            </c:plus>
            <c:minus>
              <c:numRef>
                <c:f>'Calc TeeChartJS (redo)'!$B$11:$F$11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6.0828864551665467E-2</c:v>
                  </c:pt>
                  <c:pt idx="2">
                    <c:v>0</c:v>
                  </c:pt>
                  <c:pt idx="3">
                    <c:v>4.9666559928150611E-2</c:v>
                  </c:pt>
                  <c:pt idx="4">
                    <c:v>0.26514687343103299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(redo)'!$B$9:$F$9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1.44</c:v>
                </c:pt>
                <c:pt idx="2">
                  <c:v>1.7</c:v>
                </c:pt>
                <c:pt idx="3">
                  <c:v>2.08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C-4975-B85D-05BF9F04E087}"/>
            </c:ext>
          </c:extLst>
        </c:ser>
        <c:ser>
          <c:idx val="1"/>
          <c:order val="1"/>
          <c:tx>
            <c:strRef>
              <c:f>'Calc TeeChartJS (redo)'!$G$1:$K$1</c:f>
              <c:strCache>
                <c:ptCount val="5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 TeeChartJS (redo)'!$G$11:$K$11</c:f>
                <c:numCache>
                  <c:formatCode>General</c:formatCode>
                  <c:ptCount val="5"/>
                  <c:pt idx="0">
                    <c:v>6.0828864551665328E-2</c:v>
                  </c:pt>
                  <c:pt idx="1">
                    <c:v>0</c:v>
                  </c:pt>
                  <c:pt idx="2">
                    <c:v>0</c:v>
                  </c:pt>
                  <c:pt idx="3">
                    <c:v>6.0828864551665467E-2</c:v>
                  </c:pt>
                  <c:pt idx="4">
                    <c:v>0.32757346064158022</c:v>
                  </c:pt>
                </c:numCache>
              </c:numRef>
            </c:plus>
            <c:minus>
              <c:numRef>
                <c:f>'Calc TeeChartJS (redo)'!$G$11:$K$11</c:f>
                <c:numCache>
                  <c:formatCode>General</c:formatCode>
                  <c:ptCount val="5"/>
                  <c:pt idx="0">
                    <c:v>6.0828864551665328E-2</c:v>
                  </c:pt>
                  <c:pt idx="1">
                    <c:v>0</c:v>
                  </c:pt>
                  <c:pt idx="2">
                    <c:v>0</c:v>
                  </c:pt>
                  <c:pt idx="3">
                    <c:v>6.0828864551665467E-2</c:v>
                  </c:pt>
                  <c:pt idx="4">
                    <c:v>0.32757346064158022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 TeeChartJS (redo)'!$B$2:$F$2</c:f>
              <c:numCache>
                <c:formatCode>General</c:formatCode>
                <c:ptCount val="5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27000</c:v>
                </c:pt>
              </c:numCache>
            </c:numRef>
          </c:cat>
          <c:val>
            <c:numRef>
              <c:f>'Calc TeeChartJS (redo)'!$G$9:$K$9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1.6</c:v>
                </c:pt>
                <c:pt idx="2">
                  <c:v>2</c:v>
                </c:pt>
                <c:pt idx="3">
                  <c:v>2.5599999999999996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C-4975-B85D-05BF9F04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20000"/>
        <c:axId val="782466344"/>
      </c:barChart>
      <c:catAx>
        <c:axId val="7755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344"/>
        <c:crosses val="autoZero"/>
        <c:auto val="1"/>
        <c:lblAlgn val="ctr"/>
        <c:lblOffset val="100"/>
        <c:noMultiLvlLbl val="0"/>
      </c:catAx>
      <c:valAx>
        <c:axId val="7824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Pilot!$H$2</c:f>
              <c:strCache>
                <c:ptCount val="1"/>
                <c:pt idx="0">
                  <c:v>console.time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Pilot!$H$3:$H$6</c:f>
              <c:numCache>
                <c:formatCode>General</c:formatCode>
                <c:ptCount val="4"/>
                <c:pt idx="0">
                  <c:v>162</c:v>
                </c:pt>
                <c:pt idx="1">
                  <c:v>73</c:v>
                </c:pt>
                <c:pt idx="2">
                  <c:v>142</c:v>
                </c:pt>
                <c:pt idx="3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302-AF23-FA9BB9BA3966}"/>
            </c:ext>
          </c:extLst>
        </c:ser>
        <c:ser>
          <c:idx val="1"/>
          <c:order val="1"/>
          <c:tx>
            <c:strRef>
              <c:f>Pilot!$I$2</c:f>
              <c:strCache>
                <c:ptCount val="1"/>
                <c:pt idx="0">
                  <c:v>devtools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Pilot!$I$3:$I$6</c:f>
              <c:numCache>
                <c:formatCode>General</c:formatCode>
                <c:ptCount val="4"/>
                <c:pt idx="0">
                  <c:v>5408</c:v>
                </c:pt>
                <c:pt idx="1">
                  <c:v>5165</c:v>
                </c:pt>
                <c:pt idx="2">
                  <c:v>5664</c:v>
                </c:pt>
                <c:pt idx="3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302-AF23-FA9BB9BA3966}"/>
            </c:ext>
          </c:extLst>
        </c:ser>
        <c:ser>
          <c:idx val="2"/>
          <c:order val="2"/>
          <c:tx>
            <c:strRef>
              <c:f>Pilot!$J$2</c:f>
              <c:strCache>
                <c:ptCount val="1"/>
                <c:pt idx="0">
                  <c:v>Lighthouse (time to interactive)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Pilot!$J$3:$J$6</c:f>
              <c:numCache>
                <c:formatCode>General</c:formatCode>
                <c:ptCount val="4"/>
                <c:pt idx="0">
                  <c:v>21700</c:v>
                </c:pt>
                <c:pt idx="1">
                  <c:v>0</c:v>
                </c:pt>
                <c:pt idx="2">
                  <c:v>11400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6-4302-AF23-FA9BB9BA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36616"/>
        <c:axId val="633836944"/>
      </c:barChart>
      <c:catAx>
        <c:axId val="6338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36944"/>
        <c:crosses val="autoZero"/>
        <c:auto val="1"/>
        <c:lblAlgn val="ctr"/>
        <c:lblOffset val="100"/>
        <c:noMultiLvlLbl val="0"/>
      </c:catAx>
      <c:valAx>
        <c:axId val="6338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3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'Pilot refined'!$A$3</c:f>
              <c:strCache>
                <c:ptCount val="1"/>
                <c:pt idx="0">
                  <c:v>ApexCharts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refined'!$B$3:$J$3</c:f>
              <c:numCache>
                <c:formatCode>General</c:formatCode>
                <c:ptCount val="9"/>
                <c:pt idx="0">
                  <c:v>116</c:v>
                </c:pt>
                <c:pt idx="1">
                  <c:v>2043</c:v>
                </c:pt>
                <c:pt idx="2">
                  <c:v>1400</c:v>
                </c:pt>
                <c:pt idx="3">
                  <c:v>168</c:v>
                </c:pt>
                <c:pt idx="4">
                  <c:v>5492</c:v>
                </c:pt>
                <c:pt idx="5">
                  <c:v>7200</c:v>
                </c:pt>
                <c:pt idx="6">
                  <c:v>162</c:v>
                </c:pt>
                <c:pt idx="7">
                  <c:v>5408</c:v>
                </c:pt>
                <c:pt idx="8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FFB-8D82-D12F2E7EB9FE}"/>
            </c:ext>
          </c:extLst>
        </c:ser>
        <c:ser>
          <c:idx val="1"/>
          <c:order val="1"/>
          <c:tx>
            <c:strRef>
              <c:f>'Pilot refined'!$A$4</c:f>
              <c:strCache>
                <c:ptCount val="1"/>
                <c:pt idx="0">
                  <c:v>Frappe Charts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refined'!$B$4:$J$4</c:f>
              <c:numCache>
                <c:formatCode>General</c:formatCode>
                <c:ptCount val="9"/>
                <c:pt idx="0">
                  <c:v>71</c:v>
                </c:pt>
                <c:pt idx="1">
                  <c:v>13515</c:v>
                </c:pt>
                <c:pt idx="2">
                  <c:v>1700</c:v>
                </c:pt>
                <c:pt idx="3">
                  <c:v>71</c:v>
                </c:pt>
                <c:pt idx="4">
                  <c:v>5139</c:v>
                </c:pt>
                <c:pt idx="5">
                  <c:v>10100</c:v>
                </c:pt>
                <c:pt idx="6">
                  <c:v>73</c:v>
                </c:pt>
                <c:pt idx="7">
                  <c:v>5165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E-4FFB-8D82-D12F2E7EB9FE}"/>
            </c:ext>
          </c:extLst>
        </c:ser>
        <c:ser>
          <c:idx val="2"/>
          <c:order val="2"/>
          <c:tx>
            <c:strRef>
              <c:f>'Pilot refined'!$A$5</c:f>
              <c:strCache>
                <c:ptCount val="1"/>
                <c:pt idx="0">
                  <c:v>Google Charts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refined'!$B$5:$J$5</c:f>
              <c:numCache>
                <c:formatCode>General</c:formatCode>
                <c:ptCount val="9"/>
                <c:pt idx="0">
                  <c:v>62</c:v>
                </c:pt>
                <c:pt idx="1">
                  <c:v>5183</c:v>
                </c:pt>
                <c:pt idx="2">
                  <c:v>900</c:v>
                </c:pt>
                <c:pt idx="3">
                  <c:v>57</c:v>
                </c:pt>
                <c:pt idx="4">
                  <c:v>2175</c:v>
                </c:pt>
                <c:pt idx="5">
                  <c:v>1600</c:v>
                </c:pt>
                <c:pt idx="6">
                  <c:v>142</c:v>
                </c:pt>
                <c:pt idx="7">
                  <c:v>5664</c:v>
                </c:pt>
                <c:pt idx="8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E-4FFB-8D82-D12F2E7EB9FE}"/>
            </c:ext>
          </c:extLst>
        </c:ser>
        <c:ser>
          <c:idx val="3"/>
          <c:order val="3"/>
          <c:tx>
            <c:strRef>
              <c:f>'Pilot refined'!$A$6</c:f>
              <c:strCache>
                <c:ptCount val="1"/>
                <c:pt idx="0">
                  <c:v>TeeChart JS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refined'!$B$6:$J$6</c:f>
              <c:numCache>
                <c:formatCode>General</c:formatCode>
                <c:ptCount val="9"/>
                <c:pt idx="0">
                  <c:v>646</c:v>
                </c:pt>
                <c:pt idx="1">
                  <c:v>5111</c:v>
                </c:pt>
                <c:pt idx="2">
                  <c:v>600</c:v>
                </c:pt>
                <c:pt idx="3">
                  <c:v>646</c:v>
                </c:pt>
                <c:pt idx="4">
                  <c:v>5098</c:v>
                </c:pt>
                <c:pt idx="5">
                  <c:v>1300</c:v>
                </c:pt>
                <c:pt idx="6">
                  <c:v>664</c:v>
                </c:pt>
                <c:pt idx="7">
                  <c:v>603</c:v>
                </c:pt>
                <c:pt idx="8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E-4FFB-8D82-D12F2E7E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39896"/>
        <c:axId val="726140880"/>
      </c:barChart>
      <c:catAx>
        <c:axId val="7261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40880"/>
        <c:crosses val="autoZero"/>
        <c:auto val="1"/>
        <c:lblAlgn val="ctr"/>
        <c:lblOffset val="100"/>
        <c:noMultiLvlLbl val="0"/>
      </c:catAx>
      <c:valAx>
        <c:axId val="7261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time 100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draft1'!$A$24:$A$27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'Bar draft1'!$B$24:$B$27</c:f>
              <c:numCache>
                <c:formatCode>General</c:formatCode>
                <c:ptCount val="4"/>
                <c:pt idx="0">
                  <c:v>0.82</c:v>
                </c:pt>
                <c:pt idx="1">
                  <c:v>0.6</c:v>
                </c:pt>
                <c:pt idx="2">
                  <c:v>0.9</c:v>
                </c:pt>
                <c:pt idx="3">
                  <c:v>1.1199999999999999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6-430E-A1BF-DE2ED704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863568"/>
        <c:axId val="690862256"/>
      </c:barChart>
      <c:catAx>
        <c:axId val="6908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62256"/>
        <c:crosses val="autoZero"/>
        <c:auto val="1"/>
        <c:lblAlgn val="ctr"/>
        <c:lblOffset val="100"/>
        <c:noMultiLvlLbl val="0"/>
      </c:catAx>
      <c:valAx>
        <c:axId val="6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time 5000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draft1'!$A$24:$A$27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'Bar draft1'!$C$24:$C$27</c:f>
              <c:numCache>
                <c:formatCode>General</c:formatCode>
                <c:ptCount val="4"/>
                <c:pt idx="0">
                  <c:v>15.179999999999998</c:v>
                </c:pt>
                <c:pt idx="1">
                  <c:v>4.42</c:v>
                </c:pt>
                <c:pt idx="2">
                  <c:v>7.1</c:v>
                </c:pt>
                <c:pt idx="3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C-4271-A619-FAD7692A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34152"/>
        <c:axId val="717834480"/>
      </c:barChart>
      <c:catAx>
        <c:axId val="7178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4480"/>
        <c:crosses val="autoZero"/>
        <c:auto val="1"/>
        <c:lblAlgn val="ctr"/>
        <c:lblOffset val="100"/>
        <c:noMultiLvlLbl val="0"/>
      </c:catAx>
      <c:valAx>
        <c:axId val="7178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times 100 vs 5k datapoints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draft1'!$B$23</c:f>
              <c:strCache>
                <c:ptCount val="1"/>
                <c:pt idx="0">
                  <c:v>100 datapoints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draft1'!$A$24:$A$27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'Bar draft1'!$B$24:$B$27</c:f>
              <c:numCache>
                <c:formatCode>General</c:formatCode>
                <c:ptCount val="4"/>
                <c:pt idx="0">
                  <c:v>0.82</c:v>
                </c:pt>
                <c:pt idx="1">
                  <c:v>0.6</c:v>
                </c:pt>
                <c:pt idx="2">
                  <c:v>0.9</c:v>
                </c:pt>
                <c:pt idx="3">
                  <c:v>1.1199999999999999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D-4A43-A1BD-4DEA89A07A61}"/>
            </c:ext>
          </c:extLst>
        </c:ser>
        <c:ser>
          <c:idx val="1"/>
          <c:order val="1"/>
          <c:tx>
            <c:strRef>
              <c:f>'Bar draft1'!$C$23</c:f>
              <c:strCache>
                <c:ptCount val="1"/>
                <c:pt idx="0">
                  <c:v>5000 datapoints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draft1'!$A$24:$A$27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'Bar draft1'!$C$24:$C$27</c:f>
              <c:numCache>
                <c:formatCode>General</c:formatCode>
                <c:ptCount val="4"/>
                <c:pt idx="0">
                  <c:v>15.179999999999998</c:v>
                </c:pt>
                <c:pt idx="1">
                  <c:v>4.42</c:v>
                </c:pt>
                <c:pt idx="2">
                  <c:v>7.1</c:v>
                </c:pt>
                <c:pt idx="3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D-4A43-A1BD-4DEA89A0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39208"/>
        <c:axId val="733239536"/>
      </c:barChart>
      <c:catAx>
        <c:axId val="73323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39536"/>
        <c:crosses val="autoZero"/>
        <c:auto val="1"/>
        <c:lblAlgn val="ctr"/>
        <c:lblOffset val="100"/>
        <c:noMultiLvlLbl val="0"/>
      </c:catAx>
      <c:valAx>
        <c:axId val="7332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3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charts, 100 &amp; 5k</a:t>
            </a:r>
            <a:r>
              <a:rPr lang="en-US" baseline="0"/>
              <a:t> datapoints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Bar!$B$23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Bar!$B$24:$B$27</c:f>
              <c:numCache>
                <c:formatCode>General</c:formatCode>
                <c:ptCount val="4"/>
                <c:pt idx="0">
                  <c:v>0.9</c:v>
                </c:pt>
                <c:pt idx="1">
                  <c:v>0.5</c:v>
                </c:pt>
                <c:pt idx="2">
                  <c:v>0.9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4-41AB-A2CD-658D4B93B80B}"/>
            </c:ext>
          </c:extLst>
        </c:ser>
        <c:ser>
          <c:idx val="1"/>
          <c:order val="1"/>
          <c:tx>
            <c:strRef>
              <c:f>Bar!$C$23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Bar!$C$24:$C$27</c:f>
              <c:numCache>
                <c:formatCode>General</c:formatCode>
                <c:ptCount val="4"/>
                <c:pt idx="0">
                  <c:v>20.32</c:v>
                </c:pt>
                <c:pt idx="1">
                  <c:v>4.12</c:v>
                </c:pt>
                <c:pt idx="2">
                  <c:v>7.7200000000000006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1AB-A2CD-658D4B93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809680"/>
        <c:axId val="712810008"/>
      </c:barChart>
      <c:catAx>
        <c:axId val="7128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10008"/>
        <c:crosses val="autoZero"/>
        <c:auto val="1"/>
        <c:lblAlgn val="ctr"/>
        <c:lblOffset val="100"/>
        <c:noMultiLvlLbl val="0"/>
      </c:catAx>
      <c:valAx>
        <c:axId val="7128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21</xdr:row>
      <xdr:rowOff>119062</xdr:rowOff>
    </xdr:from>
    <xdr:to>
      <xdr:col>11</xdr:col>
      <xdr:colOff>395287</xdr:colOff>
      <xdr:row>36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0F7AB-A3CF-49D3-A96A-AF1772CD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8</xdr:row>
      <xdr:rowOff>161925</xdr:rowOff>
    </xdr:from>
    <xdr:to>
      <xdr:col>11</xdr:col>
      <xdr:colOff>404812</xdr:colOff>
      <xdr:row>23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C3E82-06F5-4C6B-9CF6-A04A58021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442912</xdr:colOff>
      <xdr:row>8</xdr:row>
      <xdr:rowOff>161925</xdr:rowOff>
    </xdr:from>
    <xdr:to>
      <xdr:col>18</xdr:col>
      <xdr:colOff>509587</xdr:colOff>
      <xdr:row>23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82836-FC1C-44A1-8534-123A532C5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433387</xdr:colOff>
      <xdr:row>23</xdr:row>
      <xdr:rowOff>47625</xdr:rowOff>
    </xdr:from>
    <xdr:to>
      <xdr:col>18</xdr:col>
      <xdr:colOff>500062</xdr:colOff>
      <xdr:row>37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779D4C-BF95-491A-9169-E9A14273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</xdr:row>
      <xdr:rowOff>119062</xdr:rowOff>
    </xdr:from>
    <xdr:to>
      <xdr:col>20</xdr:col>
      <xdr:colOff>552450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F2D3A-8BD5-4BC4-9119-E1EB8D9E0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133350</xdr:colOff>
      <xdr:row>32</xdr:row>
      <xdr:rowOff>0</xdr:rowOff>
    </xdr:from>
    <xdr:to>
      <xdr:col>28</xdr:col>
      <xdr:colOff>438150</xdr:colOff>
      <xdr:row>46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1AFBA-5441-49FE-AC58-AC3AC7C59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31</xdr:row>
      <xdr:rowOff>142875</xdr:rowOff>
    </xdr:from>
    <xdr:to>
      <xdr:col>20</xdr:col>
      <xdr:colOff>466725</xdr:colOff>
      <xdr:row>46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9CA87-9DC5-435D-BDF6-A89D6157B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20</xdr:col>
      <xdr:colOff>304800</xdr:colOff>
      <xdr:row>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E1FC4D-952C-405B-8BA5-4667CAF28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16</xdr:row>
      <xdr:rowOff>142875</xdr:rowOff>
    </xdr:from>
    <xdr:to>
      <xdr:col>20</xdr:col>
      <xdr:colOff>542925</xdr:colOff>
      <xdr:row>30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F208F7-1C6B-4FA3-A8C5-E8B2DE8E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0</xdr:row>
      <xdr:rowOff>142875</xdr:rowOff>
    </xdr:from>
    <xdr:to>
      <xdr:col>26</xdr:col>
      <xdr:colOff>266700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36039-4F77-45B9-A5E7-EE560001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31</xdr:row>
      <xdr:rowOff>4762</xdr:rowOff>
    </xdr:from>
    <xdr:to>
      <xdr:col>6</xdr:col>
      <xdr:colOff>261937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A14CD-C430-43A2-AAFD-6C5631A2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30</xdr:row>
      <xdr:rowOff>180975</xdr:rowOff>
    </xdr:from>
    <xdr:to>
      <xdr:col>13</xdr:col>
      <xdr:colOff>28575</xdr:colOff>
      <xdr:row>45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DFC7C-8A74-4157-8648-F122BADA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82102-CE26-423F-B1E8-9BA1EE160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40</xdr:row>
      <xdr:rowOff>128587</xdr:rowOff>
    </xdr:from>
    <xdr:to>
      <xdr:col>7</xdr:col>
      <xdr:colOff>14287</xdr:colOff>
      <xdr:row>55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03CC1-0624-423C-A7C6-00603CEF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71CEE-7D3C-452A-A150-E05AF53E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40</xdr:row>
      <xdr:rowOff>190499</xdr:rowOff>
    </xdr:from>
    <xdr:to>
      <xdr:col>23</xdr:col>
      <xdr:colOff>304800</xdr:colOff>
      <xdr:row>61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9C3A-0448-4458-A5D7-00AFD921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30</xdr:row>
      <xdr:rowOff>109537</xdr:rowOff>
    </xdr:from>
    <xdr:to>
      <xdr:col>7</xdr:col>
      <xdr:colOff>23812</xdr:colOff>
      <xdr:row>44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090BE-317F-4556-8AC0-E62D4D2D3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30</xdr:row>
      <xdr:rowOff>114300</xdr:rowOff>
    </xdr:from>
    <xdr:to>
      <xdr:col>14</xdr:col>
      <xdr:colOff>457200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654E9-A1AF-423D-A44B-1F2DF12C6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30</xdr:row>
      <xdr:rowOff>123824</xdr:rowOff>
    </xdr:from>
    <xdr:to>
      <xdr:col>22</xdr:col>
      <xdr:colOff>314325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B2B9A-E1BA-4EDF-A03A-9B7A83A4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200025</xdr:colOff>
      <xdr:row>46</xdr:row>
      <xdr:rowOff>76200</xdr:rowOff>
    </xdr:from>
    <xdr:to>
      <xdr:col>27</xdr:col>
      <xdr:colOff>504825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44FFE-2369-4B85-9DF1-8C815D53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8</xdr:row>
      <xdr:rowOff>161924</xdr:rowOff>
    </xdr:from>
    <xdr:to>
      <xdr:col>17</xdr:col>
      <xdr:colOff>285749</xdr:colOff>
      <xdr:row>28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E3679-4E34-4173-8E53-B9A63141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28</xdr:row>
      <xdr:rowOff>61912</xdr:rowOff>
    </xdr:from>
    <xdr:to>
      <xdr:col>7</xdr:col>
      <xdr:colOff>271462</xdr:colOff>
      <xdr:row>42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A786D-CAEE-4D80-B7C4-6415076A4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28</xdr:row>
      <xdr:rowOff>76200</xdr:rowOff>
    </xdr:from>
    <xdr:to>
      <xdr:col>15</xdr:col>
      <xdr:colOff>28575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415AE-EC92-4E06-B78E-529B6B72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100012</xdr:colOff>
      <xdr:row>28</xdr:row>
      <xdr:rowOff>66675</xdr:rowOff>
    </xdr:from>
    <xdr:to>
      <xdr:col>22</xdr:col>
      <xdr:colOff>404812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EBFFD-8FC6-42AC-B621-438770AA0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14</xdr:row>
      <xdr:rowOff>157162</xdr:rowOff>
    </xdr:from>
    <xdr:to>
      <xdr:col>16</xdr:col>
      <xdr:colOff>542925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90344-A07C-48EE-86EA-7CBF8AC2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166687</xdr:rowOff>
    </xdr:from>
    <xdr:to>
      <xdr:col>17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B21D6-3CC6-404B-BC96-C613A2F5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17</xdr:row>
      <xdr:rowOff>28575</xdr:rowOff>
    </xdr:from>
    <xdr:to>
      <xdr:col>19</xdr:col>
      <xdr:colOff>447675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04484-EFAD-4BE8-83B1-17A62DFB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9525</xdr:rowOff>
    </xdr:from>
    <xdr:to>
      <xdr:col>19</xdr:col>
      <xdr:colOff>419100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F23FF-43E4-434C-9086-F941554C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33</xdr:row>
      <xdr:rowOff>171450</xdr:rowOff>
    </xdr:from>
    <xdr:to>
      <xdr:col>19</xdr:col>
      <xdr:colOff>352425</xdr:colOff>
      <xdr:row>48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24487-FC44-4D64-AA38-9B533BCD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238124</xdr:colOff>
      <xdr:row>17</xdr:row>
      <xdr:rowOff>9524</xdr:rowOff>
    </xdr:from>
    <xdr:to>
      <xdr:col>29</xdr:col>
      <xdr:colOff>438150</xdr:colOff>
      <xdr:row>32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643CB-F926-4E0E-B5A5-A24185570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133350</xdr:colOff>
      <xdr:row>1</xdr:row>
      <xdr:rowOff>0</xdr:rowOff>
    </xdr:from>
    <xdr:to>
      <xdr:col>29</xdr:col>
      <xdr:colOff>333376</xdr:colOff>
      <xdr:row>16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1EE2BB-A218-4A8B-A2B6-D31B804B0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95250</xdr:colOff>
      <xdr:row>33</xdr:row>
      <xdr:rowOff>4762</xdr:rowOff>
    </xdr:from>
    <xdr:to>
      <xdr:col>27</xdr:col>
      <xdr:colOff>400050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BAC8C-E447-4AA1-A751-99473E0FD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190499</xdr:rowOff>
    </xdr:from>
    <xdr:to>
      <xdr:col>20</xdr:col>
      <xdr:colOff>599999</xdr:colOff>
      <xdr:row>26</xdr:row>
      <xdr:rowOff>60299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53C7D-DC12-420B-BCEB-9AA633D7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66675</xdr:rowOff>
    </xdr:from>
    <xdr:to>
      <xdr:col>19</xdr:col>
      <xdr:colOff>438150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0335A-B9FA-4DB7-9AF4-BF0C2BD6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428625</xdr:colOff>
      <xdr:row>51</xdr:row>
      <xdr:rowOff>114300</xdr:rowOff>
    </xdr:from>
    <xdr:to>
      <xdr:col>28</xdr:col>
      <xdr:colOff>581025</xdr:colOff>
      <xdr:row>66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9CA4B-8423-4ADA-BBE0-DFD15D94A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51</xdr:row>
      <xdr:rowOff>128587</xdr:rowOff>
    </xdr:from>
    <xdr:to>
      <xdr:col>21</xdr:col>
      <xdr:colOff>433387</xdr:colOff>
      <xdr:row>66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63105-0CB9-48E9-8E25-B64BA272E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585787</xdr:colOff>
      <xdr:row>51</xdr:row>
      <xdr:rowOff>128587</xdr:rowOff>
    </xdr:from>
    <xdr:to>
      <xdr:col>13</xdr:col>
      <xdr:colOff>595312</xdr:colOff>
      <xdr:row>66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E9697-25C0-4AAB-AFB7-D67FA0C1B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90487</xdr:rowOff>
    </xdr:from>
    <xdr:to>
      <xdr:col>7</xdr:col>
      <xdr:colOff>19050</xdr:colOff>
      <xdr:row>67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AAE38-5534-4E53-98C8-B59DCCA6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na Potatiskatt" id="{FEB75783-E854-4E7A-B043-CF91282FE8C2}" userId="573bcb74941738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4-01T10:06:12.85" personId="{FEB75783-E854-4E7A-B043-CF91282FE8C2}" id="{F40E47A9-81FA-4E37-9CEE-BD43BBD2638F}">
    <text>Does not count ACTUAL render time, also the animation takes time. Need to look into other solutions</text>
  </threadedComment>
  <threadedComment ref="C2" dT="2021-04-01T10:08:11.84" personId="{FEB75783-E854-4E7A-B043-CF91282FE8C2}" id="{8BD14EC1-E118-4305-AE63-E2BF47D39A4F}">
    <text>See onenote for details</text>
  </threadedComment>
  <threadedComment ref="E2" dT="2021-04-01T10:06:12.85" personId="{FEB75783-E854-4E7A-B043-CF91282FE8C2}" id="{5AF80336-FF07-4401-ADC8-E94CB4F1A8F8}">
    <text>Does not count ACTUAL render time, also the animation takes time. Need to look into other solutions</text>
  </threadedComment>
  <threadedComment ref="F2" dT="2021-04-01T10:08:11.84" personId="{FEB75783-E854-4E7A-B043-CF91282FE8C2}" id="{7A0A4ADB-76E3-4819-B0D4-A86BE2CFAB87}">
    <text>See onenote for details</text>
  </threadedComment>
  <threadedComment ref="H2" dT="2021-04-01T10:06:12.85" personId="{FEB75783-E854-4E7A-B043-CF91282FE8C2}" id="{349880BF-5948-4602-95C5-5551AFE1CF71}">
    <text>Does not count ACTUAL render time, also the animation takes time. Need to look into other solutions</text>
  </threadedComment>
  <threadedComment ref="I2" dT="2021-04-01T10:08:11.84" personId="{FEB75783-E854-4E7A-B043-CF91282FE8C2}" id="{1798A34A-6BC4-4D6A-8E4B-3FC4C5859178}">
    <text>See onenote for details</text>
  </threadedComment>
  <threadedComment ref="K2" dT="2021-04-01T10:06:12.85" personId="{FEB75783-E854-4E7A-B043-CF91282FE8C2}" id="{91C54B47-FAAB-462A-BB89-0375DDAA06D1}">
    <text>Does not count ACTUAL render time, also the animation takes time. Need to look into other solutions</text>
  </threadedComment>
  <threadedComment ref="L2" dT="2021-04-01T10:08:11.84" personId="{FEB75783-E854-4E7A-B043-CF91282FE8C2}" id="{240DDF36-E972-4643-934C-7F1BD14B5CD6}">
    <text>See onenote for details</text>
  </threadedComment>
  <threadedComment ref="J3" dT="2021-04-04T09:27:07.48" personId="{FEB75783-E854-4E7A-B043-CF91282FE8C2}" id="{63A98197-3D95-460C-A247-ADF09D7BA27E}">
    <text>"Problem uppstod med den här körningen av Lighthouse.
Sidan lästes in för långsamt för att slutföra sidhämtningen inom tidsgränsen. Resultatet kan vara ofullständigt."</text>
  </threadedComment>
  <threadedComment ref="J4" dT="2021-04-04T09:34:33.97" personId="{FEB75783-E854-4E7A-B043-CF91282FE8C2}" id="{40988330-D271-47B5-A3FD-0C5D2A74EF21}">
    <text>broken. Need to fix errors from original code and redo all of these</text>
  </threadedComment>
  <threadedComment ref="A5" dT="2021-04-04T09:39:18.92" personId="{FEB75783-E854-4E7A-B043-CF91282FE8C2}" id="{AA1B572C-811E-4F2A-A8D8-9F338134F12C}">
    <text>Does not show all values. Should fix and re-measure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3" dT="2021-04-13T10:22:36.91" personId="{FEB75783-E854-4E7A-B043-CF91282FE8C2}" id="{6DD0A668-8DEB-4326-9851-8B08677FC204}">
    <text>protocol timeout</text>
  </threadedComment>
  <threadedComment ref="F4" dT="2021-04-13T10:22:36.91" personId="{FEB75783-E854-4E7A-B043-CF91282FE8C2}" id="{FD96A10F-48DC-4C93-A848-907264D75E44}">
    <text>protocol timeout</text>
  </threadedComment>
  <threadedComment ref="F5" dT="2021-04-13T10:26:52.65" personId="{FEB75783-E854-4E7A-B043-CF91282FE8C2}" id="{5E0B33F3-2F40-4053-9EFC-67A4A9F59EDA}">
    <text>page stopped responding</text>
  </threadedComment>
  <threadedComment ref="E7" dT="2021-04-16T10:15:28.84" personId="{FEB75783-E854-4E7A-B043-CF91282FE8C2}" id="{BEA0BA37-E092-493B-AA33-8B4C478DF3F6}">
    <text>protocol timeout</text>
  </threadedComment>
  <threadedComment ref="F7" dT="2021-04-13T10:22:36.91" personId="{FEB75783-E854-4E7A-B043-CF91282FE8C2}" id="{2BEFF2E7-B418-41E1-A951-57904D60F18E}">
    <text>protocol timeout</text>
  </threadedComment>
  <threadedComment ref="F9" dT="2021-04-18T11:50:01.62" personId="{FEB75783-E854-4E7A-B043-CF91282FE8C2}" id="{774F8FB8-390E-4FEB-989D-DC7A5742D8CB}">
    <text>Inconclusive?</text>
  </threadedComment>
  <threadedComment ref="F67" dT="2021-04-18T12:07:28.35" personId="{FEB75783-E854-4E7A-B043-CF91282FE8C2}" id="{33301C74-68BB-467D-9675-995D9120EDFC}">
    <text>&gt;0,05, h0 is not rejected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3" dT="2021-04-13T10:26:52.65" personId="{FEB75783-E854-4E7A-B043-CF91282FE8C2}" id="{E557D528-DB10-430A-878E-130E2226FC83}">
    <text>page stopped responding</text>
  </threadedComment>
  <threadedComment ref="K3" dT="2021-04-13T10:26:52.65" personId="{FEB75783-E854-4E7A-B043-CF91282FE8C2}" id="{0E9BC3C3-49CA-4DCD-AD0D-A05FB43737EC}">
    <text>page stopped responding</text>
  </threadedComment>
  <threadedComment ref="E4" dT="2021-04-09T09:18:44.52" personId="{FEB75783-E854-4E7A-B043-CF91282FE8C2}" id="{4222330E-1E97-4FC4-A63D-01F01ACFB528}">
    <text>Stopped responding</text>
  </threadedComment>
  <threadedComment ref="F4" dT="2021-04-13T10:26:52.65" personId="{FEB75783-E854-4E7A-B043-CF91282FE8C2}" id="{219570AE-1657-408E-B3DA-49EFEC6EDE1B}">
    <text>page stopped responding</text>
  </threadedComment>
  <threadedComment ref="K4" dT="2021-04-13T10:26:52.65" personId="{FEB75783-E854-4E7A-B043-CF91282FE8C2}" id="{06D4CE60-43B7-4003-98D2-6368B55066B9}">
    <text>page stopped responding</text>
  </threadedComment>
  <threadedComment ref="F5" dT="2021-04-13T10:26:52.65" personId="{FEB75783-E854-4E7A-B043-CF91282FE8C2}" id="{43BF48C6-30D5-47DB-A579-258D70222746}">
    <text>page stopped responding</text>
  </threadedComment>
  <threadedComment ref="J5" dT="2021-04-09T09:18:44.52" personId="{FEB75783-E854-4E7A-B043-CF91282FE8C2}" id="{DDBAB778-70E3-4821-9D62-6904D518C53D}">
    <text>Stopped responding</text>
  </threadedComment>
  <threadedComment ref="K5" dT="2021-04-13T10:26:52.65" personId="{FEB75783-E854-4E7A-B043-CF91282FE8C2}" id="{867B1000-C5F6-4D86-A807-AE4270D92E23}">
    <text>page stopped responding</text>
  </threadedComment>
  <threadedComment ref="F6" dT="2021-04-13T10:26:52.65" personId="{FEB75783-E854-4E7A-B043-CF91282FE8C2}" id="{51416F81-84DC-4464-B7C4-769C5E79108A}">
    <text>page stopped responding</text>
  </threadedComment>
  <threadedComment ref="J6" dT="2021-04-09T09:18:44.52" personId="{FEB75783-E854-4E7A-B043-CF91282FE8C2}" id="{28E92B1C-F80D-4455-BA03-18928A65A997}">
    <text>Stopped responding</text>
  </threadedComment>
  <threadedComment ref="K6" dT="2021-04-13T10:26:52.65" personId="{FEB75783-E854-4E7A-B043-CF91282FE8C2}" id="{14E8241C-A6B1-428F-9577-CA2B88CD2F04}">
    <text>page stopped responding</text>
  </threadedComment>
  <threadedComment ref="F7" dT="2021-04-13T10:22:36.91" personId="{FEB75783-E854-4E7A-B043-CF91282FE8C2}" id="{9C74642D-8B4A-4B91-9071-1DA9403650BF}">
    <text>protocol timeout</text>
  </threadedComment>
  <threadedComment ref="J7" dT="2021-04-09T09:18:44.52" personId="{FEB75783-E854-4E7A-B043-CF91282FE8C2}" id="{E1ACC3C0-754D-4B8A-9C41-542EAEB82312}">
    <text>Stopped responding</text>
  </threadedComment>
  <threadedComment ref="K7" dT="2021-04-13T10:26:52.65" personId="{FEB75783-E854-4E7A-B043-CF91282FE8C2}" id="{15A58C76-8940-460C-93AD-FA3D7BB0D00B}">
    <text>page stopped responding</text>
  </threadedComment>
  <threadedComment ref="E15" dT="2021-04-09T09:18:44.52" personId="{FEB75783-E854-4E7A-B043-CF91282FE8C2}" id="{287EA056-EB45-4A98-9FEE-FE6A8D888760}">
    <text>Stopped responding</text>
  </threadedComment>
  <threadedComment ref="I16" dT="2021-04-09T09:18:44.52" personId="{FEB75783-E854-4E7A-B043-CF91282FE8C2}" id="{88D2782A-97AA-454F-A86C-096ECFA0CDFC}">
    <text>Stopped responding</text>
  </threadedComment>
  <threadedComment ref="I17" dT="2021-04-09T09:18:44.52" personId="{FEB75783-E854-4E7A-B043-CF91282FE8C2}" id="{CEC43893-FA7D-410F-8733-BB8D6D0CD149}">
    <text>Stopped responding</text>
  </threadedComment>
  <threadedComment ref="I18" dT="2021-04-09T09:18:44.52" personId="{FEB75783-E854-4E7A-B043-CF91282FE8C2}" id="{8DC49F43-5FED-4366-B86B-2D737AE94FD3}">
    <text>Stopped responding</text>
  </threadedComment>
  <threadedComment ref="G68" dT="2021-04-09T09:18:44.52" personId="{FEB75783-E854-4E7A-B043-CF91282FE8C2}" id="{B61BAA18-165C-450F-885B-AD115F8C6ACC}">
    <text>Stopped responding</text>
  </threadedComment>
  <threadedComment ref="H69" dT="2021-04-09T09:18:44.52" personId="{FEB75783-E854-4E7A-B043-CF91282FE8C2}" id="{7C6F5067-9BFE-41F2-9ADF-31D07F377FB5}">
    <text>Stopped responding</text>
  </threadedComment>
  <threadedComment ref="H70" dT="2021-04-09T09:18:44.52" personId="{FEB75783-E854-4E7A-B043-CF91282FE8C2}" id="{25389924-925C-469B-923B-9B82E6460B73}">
    <text>Stopped responding</text>
  </threadedComment>
  <threadedComment ref="H71" dT="2021-04-09T09:18:44.52" personId="{FEB75783-E854-4E7A-B043-CF91282FE8C2}" id="{D6200152-2342-4244-BB6A-17B122A5797D}">
    <text>Stopped responding</text>
  </threadedComment>
  <threadedComment ref="F83" dT="2021-04-18T12:25:58.88" personId="{FEB75783-E854-4E7A-B043-CF91282FE8C2}" id="{5B77D64B-ED86-453D-874C-913A903BE6DE}">
    <text>&gt;0,05, h0 is not rejected</text>
  </threadedComment>
  <threadedComment ref="N83" dT="2021-04-18T12:26:43.84" personId="{FEB75783-E854-4E7A-B043-CF91282FE8C2}" id="{223C6D12-FB85-4D65-AF6D-040E41598FC7}">
    <text>&lt;0,05, h0 is rejected</text>
  </threadedComment>
  <threadedComment ref="F99" dT="2021-04-18T12:28:00.00" personId="{FEB75783-E854-4E7A-B043-CF91282FE8C2}" id="{B69F6BB9-7CFA-4868-BEE4-F34D3CB9C150}">
    <text>&lt;0,05, h0 is rejected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77" dT="2021-04-18T12:43:39.40" personId="{FEB75783-E854-4E7A-B043-CF91282FE8C2}" id="{5734D5DE-52DC-49E9-969D-5D7D5C606C27}">
    <text>&gt;0,05, h0 is not rejected</text>
  </threadedComment>
  <threadedComment ref="N77" dT="2021-04-18T12:44:18.72" personId="{FEB75783-E854-4E7A-B043-CF91282FE8C2}" id="{378EE33E-AB43-4D9C-BAD3-CC045A91B3FD}">
    <text>&gt;0,05, h0 is not rejected</text>
  </threadedComment>
  <threadedComment ref="F93" dT="2021-04-18T12:45:02.70" personId="{FEB75783-E854-4E7A-B043-CF91282FE8C2}" id="{D782D203-F281-4813-A812-DA37C7981CC2}">
    <text>&gt;0,05, h0 is not rejected</text>
  </threadedComment>
  <threadedComment ref="N93" dT="2021-04-20T10:37:54.59" personId="{FEB75783-E854-4E7A-B043-CF91282FE8C2}" id="{2D2B13A6-AD0E-42F2-B2B6-43D273CE2AD2}">
    <text>&gt;0,05, h0 is not rejected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1-04-01T10:06:12.85" personId="{FEB75783-E854-4E7A-B043-CF91282FE8C2}" id="{FD8FDA2B-D1F7-4BCB-901A-53E7A80CD26E}">
    <text>Does not count ACTUAL render time, also the animation takes time. Need to look into other solutions</text>
  </threadedComment>
  <threadedComment ref="C2" dT="2021-04-01T10:08:11.84" personId="{FEB75783-E854-4E7A-B043-CF91282FE8C2}" id="{EAC6F5C2-78BE-4436-97A2-205866F2DB9D}">
    <text>See onenote for details</text>
  </threadedComment>
  <threadedComment ref="E2" dT="2021-04-01T10:06:12.85" personId="{FEB75783-E854-4E7A-B043-CF91282FE8C2}" id="{0A58BB3F-A02B-4941-8DD1-FC4FD690D020}">
    <text>Does not count ACTUAL render time, also the animation takes time. Need to look into other solutions</text>
  </threadedComment>
  <threadedComment ref="F2" dT="2021-04-01T10:08:11.84" personId="{FEB75783-E854-4E7A-B043-CF91282FE8C2}" id="{8DA41405-3494-40C1-92B8-F0B9643779FD}">
    <text>See onenote for details</text>
  </threadedComment>
  <threadedComment ref="H2" dT="2021-04-01T10:06:12.85" personId="{FEB75783-E854-4E7A-B043-CF91282FE8C2}" id="{1CB311E2-7FB3-4D1F-B2BA-2850056C4D83}">
    <text>Does not count ACTUAL render time, also the animation takes time. Need to look into other solutions</text>
  </threadedComment>
  <threadedComment ref="I2" dT="2021-04-01T10:08:11.84" personId="{FEB75783-E854-4E7A-B043-CF91282FE8C2}" id="{4425FFB4-C5B6-47B8-8832-7B8E94AC58C6}">
    <text>See onenote for details</text>
  </threadedComment>
  <threadedComment ref="J3" dT="2021-04-04T09:27:07.48" personId="{FEB75783-E854-4E7A-B043-CF91282FE8C2}" id="{0B7F4F49-9D4E-417E-916F-5A80018F032A}">
    <text>"Problem uppstod med den här körningen av Lighthouse.
Sidan lästes in för långsamt för att slutföra sidhämtningen inom tidsgränsen. Resultatet kan vara ofullständigt."</text>
  </threadedComment>
  <threadedComment ref="J4" dT="2021-04-04T09:34:33.97" personId="{FEB75783-E854-4E7A-B043-CF91282FE8C2}" id="{BA8022B8-13A9-40A7-85BD-B89BED3BC872}">
    <text>broken. Need to fix errors from original code and redo all of these</text>
  </threadedComment>
  <threadedComment ref="A5" dT="2021-04-04T09:39:18.92" personId="{FEB75783-E854-4E7A-B043-CF91282FE8C2}" id="{B3D0AB29-F747-4F17-803A-1D7C24EE222D}">
    <text>Does not show all values. Should fix and re-measure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1-04-11T09:31:25.97" personId="{FEB75783-E854-4E7A-B043-CF91282FE8C2}" id="{E9155C30-B208-46DF-AFD2-B5F5DF2A6B0E}">
    <text>"Page did not paint any content" (&gt;15 sec)</text>
  </threadedComment>
  <threadedComment ref="C2" dT="2021-04-11T09:31:25.97" personId="{FEB75783-E854-4E7A-B043-CF91282FE8C2}" id="{66CAF6FC-B514-42EA-ADB4-BB87C1F92C3B}">
    <text>"Page did not paint any content" (&gt;15 sec)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1-04-13T09:24:34.20" personId="{FEB75783-E854-4E7A-B043-CF91282FE8C2}" id="{728ABB89-B1BE-4608-9684-51A96C54751F}">
    <text>Page stops responding</text>
  </threadedComment>
  <threadedComment ref="C2" dT="2021-04-13T09:24:34.20" personId="{FEB75783-E854-4E7A-B043-CF91282FE8C2}" id="{A0BA4E0A-9A16-4E84-A67F-5C1AE15FF205}">
    <text>Page stops responding</text>
  </threadedComment>
  <threadedComment ref="B4" dT="2021-04-13T09:44:38.90" personId="{FEB75783-E854-4E7A-B043-CF91282FE8C2}" id="{70E1DF23-223D-47E2-A74D-0346212410D3}">
    <text>Page stops responding</text>
  </threadedComment>
  <threadedComment ref="C4" dT="2021-04-13T09:44:38.90" personId="{FEB75783-E854-4E7A-B043-CF91282FE8C2}" id="{FE584264-4BA6-4E28-B9D6-DC2B42C93885}">
    <text>Page stops responding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1-04-13T09:24:34.20" personId="{FEB75783-E854-4E7A-B043-CF91282FE8C2}" id="{88CC8247-A310-488E-8FB7-387BD40421C8}">
    <text>Page stops responding</text>
  </threadedComment>
  <threadedComment ref="C2" dT="2021-04-13T09:24:34.20" personId="{FEB75783-E854-4E7A-B043-CF91282FE8C2}" id="{74237F7B-FF08-4717-B7E3-84DDE4AD6CEC}">
    <text>Page stops responding</text>
  </threadedComment>
  <threadedComment ref="C3" dT="2021-04-16T09:25:24.93" personId="{FEB75783-E854-4E7A-B043-CF91282FE8C2}" id="{FE7774FC-9497-4D2A-832F-42A7158188C2}">
    <text>protocol timeout</text>
  </threadedComment>
  <threadedComment ref="B4" dT="2021-04-13T09:44:38.90" personId="{FEB75783-E854-4E7A-B043-CF91282FE8C2}" id="{D5E666F5-B0E9-40A0-A729-AF03B2FEC8F5}">
    <text>Page stops responding</text>
  </threadedComment>
  <threadedComment ref="C4" dT="2021-04-13T09:44:38.90" personId="{FEB75783-E854-4E7A-B043-CF91282FE8C2}" id="{6F446816-0DB1-4758-99E4-E657D6280D56}">
    <text>Page stops responding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4" dT="2021-04-09T09:18:44.52" personId="{FEB75783-E854-4E7A-B043-CF91282FE8C2}" id="{260E2E24-CC04-4046-A30E-4206B71B8725}">
    <text>Stopped responding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3" dT="2021-04-13T10:46:52.93" personId="{FEB75783-E854-4E7A-B043-CF91282FE8C2}" id="{2888EFE5-2770-4C92-BA16-2C51C949D2EC}">
    <text>page did not paint any content no fcp</text>
  </threadedComment>
  <threadedComment ref="E3" dT="2021-04-13T10:42:24.94" personId="{FEB75783-E854-4E7A-B043-CF91282FE8C2}" id="{958F362E-7686-4DD6-8F1A-8DF6DE05DEA7}">
    <text>cannot start lighthouse because page does not respond</text>
  </threadedComment>
  <threadedComment ref="F3" dT="2021-04-13T10:42:24.94" personId="{FEB75783-E854-4E7A-B043-CF91282FE8C2}" id="{086897B0-9C3F-4B84-BC60-230516E51B8D}">
    <text>cannot start lighthouse because page does not respond</text>
  </threadedComment>
  <threadedComment ref="I3" dT="2021-04-13T10:46:52.93" personId="{FEB75783-E854-4E7A-B043-CF91282FE8C2}" id="{924083BA-56C6-492D-80D2-004ABFC9F7EE}">
    <text>page did not paint any content no fcp</text>
  </threadedComment>
  <threadedComment ref="J3" dT="2021-04-13T10:42:24.94" personId="{FEB75783-E854-4E7A-B043-CF91282FE8C2}" id="{2718D1ED-55D1-4C5B-87AB-4A02CF02DFAD}">
    <text>cannot start lighthouse because page does not respond</text>
  </threadedComment>
  <threadedComment ref="K3" dT="2021-04-13T10:42:24.94" personId="{FEB75783-E854-4E7A-B043-CF91282FE8C2}" id="{8C81A374-5095-4A97-973B-829142CC99E7}">
    <text>cannot start lighthouse because page does not respond</text>
  </threadedComment>
  <threadedComment ref="C4" dT="2021-04-09T09:18:44.52" personId="{FEB75783-E854-4E7A-B043-CF91282FE8C2}" id="{71A6E8B4-80CC-4E48-B816-3708009276A4}">
    <text>Stopped responding</text>
  </threadedComment>
  <threadedComment ref="D4" dT="2021-04-13T10:46:52.93" personId="{FEB75783-E854-4E7A-B043-CF91282FE8C2}" id="{43066F0D-0C61-4DA2-93AC-6BDAFA8D2428}">
    <text>page did not paint any content no fcp</text>
  </threadedComment>
  <threadedComment ref="E4" dT="2021-04-13T10:42:24.94" personId="{FEB75783-E854-4E7A-B043-CF91282FE8C2}" id="{72E4317D-2C08-46BC-92A7-4D32522198BB}">
    <text>cannot start lighthouse because page does not respond</text>
  </threadedComment>
  <threadedComment ref="F4" dT="2021-04-13T10:42:24.94" personId="{FEB75783-E854-4E7A-B043-CF91282FE8C2}" id="{827AF25A-4D4C-491A-BB83-22E174EB9C4D}">
    <text>cannot start lighthouse because page does not respond</text>
  </threadedComment>
  <threadedComment ref="I4" dT="2021-04-13T10:46:52.93" personId="{FEB75783-E854-4E7A-B043-CF91282FE8C2}" id="{99BE227B-6486-48F2-956B-3CEF0B0585EF}">
    <text>page did not paint any content no fcp</text>
  </threadedComment>
  <threadedComment ref="J4" dT="2021-04-13T10:42:24.94" personId="{FEB75783-E854-4E7A-B043-CF91282FE8C2}" id="{3C3E798C-ABF8-43AE-A6CA-44E3B9C33587}">
    <text>cannot start lighthouse because page does not respond</text>
  </threadedComment>
  <threadedComment ref="K4" dT="2021-04-13T10:42:24.94" personId="{FEB75783-E854-4E7A-B043-CF91282FE8C2}" id="{CEBD72C8-DD0E-41AE-B296-1B9A50EB98A6}">
    <text>cannot start lighthouse because page does not respond</text>
  </threadedComment>
  <threadedComment ref="D5" dT="2021-04-13T10:46:52.93" personId="{FEB75783-E854-4E7A-B043-CF91282FE8C2}" id="{86EA238D-364E-439D-B5FE-0A9374C829B6}">
    <text>page did not paint any content no fcp</text>
  </threadedComment>
  <threadedComment ref="E5" dT="2021-04-13T10:42:24.94" personId="{FEB75783-E854-4E7A-B043-CF91282FE8C2}" id="{84793A61-9CB3-4E80-8F79-A9D0AA9E32B3}">
    <text>cannot start lighthouse because page does not respond</text>
  </threadedComment>
  <threadedComment ref="F5" dT="2021-04-13T10:42:24.94" personId="{FEB75783-E854-4E7A-B043-CF91282FE8C2}" id="{F5DAB2FB-B297-4B80-AC2C-8990C443423E}">
    <text>cannot start lighthouse because page does not respond</text>
  </threadedComment>
  <threadedComment ref="I5" dT="2021-04-13T10:22:36.91" personId="{FEB75783-E854-4E7A-B043-CF91282FE8C2}" id="{A4E3E013-DBFA-4C5F-A443-738AA32C7814}">
    <text>protocol timeout</text>
  </threadedComment>
  <threadedComment ref="J5" dT="2021-04-13T10:42:24.94" personId="{FEB75783-E854-4E7A-B043-CF91282FE8C2}" id="{E913A632-7547-41C3-BB42-697007C5F660}">
    <text>cannot start lighthouse because page does not respond</text>
  </threadedComment>
  <threadedComment ref="K5" dT="2021-04-13T10:42:24.94" personId="{FEB75783-E854-4E7A-B043-CF91282FE8C2}" id="{4A969FA1-860A-41CD-A1BE-1B250945B426}">
    <text>cannot start lighthouse because page does not respond</text>
  </threadedComment>
  <threadedComment ref="D6" dT="2021-04-13T10:46:52.93" personId="{FEB75783-E854-4E7A-B043-CF91282FE8C2}" id="{3B162061-9F06-4581-A7B4-C449DBCB6F52}">
    <text>page did not paint any content no fcp</text>
  </threadedComment>
  <threadedComment ref="E6" dT="2021-04-13T10:42:24.94" personId="{FEB75783-E854-4E7A-B043-CF91282FE8C2}" id="{4BD70D9F-010D-46DA-8203-744BD29EBC79}">
    <text>cannot start lighthouse because page does not respond</text>
  </threadedComment>
  <threadedComment ref="F6" dT="2021-04-13T10:42:24.94" personId="{FEB75783-E854-4E7A-B043-CF91282FE8C2}" id="{725383D6-D81B-435F-AB79-7CCD9F41429E}">
    <text>cannot start lighthouse because page does not respond</text>
  </threadedComment>
  <threadedComment ref="I6" dT="2021-04-13T10:22:36.91" personId="{FEB75783-E854-4E7A-B043-CF91282FE8C2}" id="{90FC76A1-B16A-4201-8113-CA2EE8153829}">
    <text>protocol timeout</text>
  </threadedComment>
  <threadedComment ref="J6" dT="2021-04-13T10:42:24.94" personId="{FEB75783-E854-4E7A-B043-CF91282FE8C2}" id="{1231BF1D-7E41-4055-93D8-B72DC779ED61}">
    <text>cannot start lighthouse because page does not respond</text>
  </threadedComment>
  <threadedComment ref="K6" dT="2021-04-13T10:42:24.94" personId="{FEB75783-E854-4E7A-B043-CF91282FE8C2}" id="{541731BD-8C06-49D9-8CC6-4DEF78FCB67B}">
    <text>cannot start lighthouse because page does not respond</text>
  </threadedComment>
  <threadedComment ref="D7" dT="2021-04-13T10:46:52.93" personId="{FEB75783-E854-4E7A-B043-CF91282FE8C2}" id="{A820772A-DC62-446C-97E2-3136B9DE2D15}">
    <text>page did not paint any content no fcp</text>
  </threadedComment>
  <threadedComment ref="E7" dT="2021-04-13T10:42:24.94" personId="{FEB75783-E854-4E7A-B043-CF91282FE8C2}" id="{C88A50BC-3513-411E-A29E-A47C5B41AE74}">
    <text>cannot start lighthouse because page does not respond</text>
  </threadedComment>
  <threadedComment ref="F7" dT="2021-04-13T10:42:24.94" personId="{FEB75783-E854-4E7A-B043-CF91282FE8C2}" id="{29121E9A-4DAA-4A7A-9507-2268C39CC632}">
    <text>cannot start lighthouse because page does not respond</text>
  </threadedComment>
  <threadedComment ref="I7" dT="2021-04-13T10:22:36.91" personId="{FEB75783-E854-4E7A-B043-CF91282FE8C2}" id="{7B238235-1471-4CFE-B1DC-F7AD8B0CE826}">
    <text>protocol timeout</text>
  </threadedComment>
  <threadedComment ref="J7" dT="2021-04-13T10:42:24.94" personId="{FEB75783-E854-4E7A-B043-CF91282FE8C2}" id="{1438C516-C88B-4FD5-9917-EA9735D6615A}">
    <text>cannot start lighthouse because page does not respond</text>
  </threadedComment>
  <threadedComment ref="K7" dT="2021-04-13T10:42:24.94" personId="{FEB75783-E854-4E7A-B043-CF91282FE8C2}" id="{B7700340-A5F5-4033-A989-45884CA9A17D}">
    <text>cannot start lighthouse because page does not respond</text>
  </threadedComment>
  <threadedComment ref="F8" dT="2021-04-13T10:22:36.91" personId="{FEB75783-E854-4E7A-B043-CF91282FE8C2}" id="{83186B54-AC5D-435B-B58A-71D8E5D12BB3}">
    <text>protocol timeout</text>
  </threadedComment>
  <threadedComment ref="F9" dT="2021-04-13T10:22:36.91" personId="{FEB75783-E854-4E7A-B043-CF91282FE8C2}" id="{B4128CC0-B02A-473B-8837-6278DE9F2857}">
    <text>protocol timeout</text>
  </threadedComment>
  <threadedComment ref="F10" dT="2021-04-13T10:26:52.65" personId="{FEB75783-E854-4E7A-B043-CF91282FE8C2}" id="{EDCAF831-4619-42F5-B5D9-7004E904ACFC}">
    <text>page stopped responding</text>
  </threadedComment>
  <threadedComment ref="E12" dT="2021-04-16T10:15:28.84" personId="{FEB75783-E854-4E7A-B043-CF91282FE8C2}" id="{B86892CA-0B09-4AAB-A3BB-8481CBB73A66}">
    <text>protocol timeout</text>
  </threadedComment>
  <threadedComment ref="F12" dT="2021-04-13T10:22:36.91" personId="{FEB75783-E854-4E7A-B043-CF91282FE8C2}" id="{3818F8EB-3B5E-4B3A-990D-CE13FC358124}">
    <text>protocol timeout</text>
  </threadedComment>
  <threadedComment ref="F13" dT="2021-04-13T10:26:52.65" personId="{FEB75783-E854-4E7A-B043-CF91282FE8C2}" id="{0DF84199-8645-4E7E-AEDF-06129BDF1C7C}">
    <text>page stopped responding</text>
  </threadedComment>
  <threadedComment ref="K13" dT="2021-04-13T10:26:52.65" personId="{FEB75783-E854-4E7A-B043-CF91282FE8C2}" id="{95F2EE1A-166B-4D5D-BBFD-DD49CDDA8C91}">
    <text>page stopped responding</text>
  </threadedComment>
  <threadedComment ref="E14" dT="2021-04-09T09:18:44.52" personId="{FEB75783-E854-4E7A-B043-CF91282FE8C2}" id="{7C6F9037-D478-4B41-B5C3-42021741651E}">
    <text>Stopped responding</text>
  </threadedComment>
  <threadedComment ref="F14" dT="2021-04-13T10:26:52.65" personId="{FEB75783-E854-4E7A-B043-CF91282FE8C2}" id="{AD6DA354-2887-4877-A4C8-2026FE87BE4E}">
    <text>page stopped responding</text>
  </threadedComment>
  <threadedComment ref="K14" dT="2021-04-13T10:26:52.65" personId="{FEB75783-E854-4E7A-B043-CF91282FE8C2}" id="{951FAB95-1998-4276-A4E7-3DCB977D174A}">
    <text>page stopped responding</text>
  </threadedComment>
  <threadedComment ref="F15" dT="2021-04-13T10:26:52.65" personId="{FEB75783-E854-4E7A-B043-CF91282FE8C2}" id="{1CB10962-B5D8-48BA-A9AA-4EA152E475F3}">
    <text>page stopped responding</text>
  </threadedComment>
  <threadedComment ref="J15" dT="2021-04-09T09:18:44.52" personId="{FEB75783-E854-4E7A-B043-CF91282FE8C2}" id="{391A6B71-DE96-4F4B-998C-CC32952097E6}">
    <text>Stopped responding</text>
  </threadedComment>
  <threadedComment ref="K15" dT="2021-04-13T10:26:52.65" personId="{FEB75783-E854-4E7A-B043-CF91282FE8C2}" id="{3CD8D75E-920F-4177-B4A8-27CA963A0FBB}">
    <text>page stopped responding</text>
  </threadedComment>
  <threadedComment ref="F16" dT="2021-04-13T10:26:52.65" personId="{FEB75783-E854-4E7A-B043-CF91282FE8C2}" id="{EFA2A5BD-2767-4024-BD93-A95ED063DF3B}">
    <text>page stopped responding</text>
  </threadedComment>
  <threadedComment ref="J16" dT="2021-04-09T09:18:44.52" personId="{FEB75783-E854-4E7A-B043-CF91282FE8C2}" id="{72355DF9-EF10-4F6C-A25A-A7D4850AA89D}">
    <text>Stopped responding</text>
  </threadedComment>
  <threadedComment ref="K16" dT="2021-04-13T10:26:52.65" personId="{FEB75783-E854-4E7A-B043-CF91282FE8C2}" id="{F2FCE665-04B6-44A7-B77E-B59B6FA7A4BA}">
    <text>page stopped responding</text>
  </threadedComment>
  <threadedComment ref="F17" dT="2021-04-13T10:22:36.91" personId="{FEB75783-E854-4E7A-B043-CF91282FE8C2}" id="{0C979633-822E-4790-A566-6017D82DF647}">
    <text>protocol timeout</text>
  </threadedComment>
  <threadedComment ref="J17" dT="2021-04-09T09:18:44.52" personId="{FEB75783-E854-4E7A-B043-CF91282FE8C2}" id="{1D72B64D-7708-4107-99FA-359AD8119490}">
    <text>Stopped responding</text>
  </threadedComment>
  <threadedComment ref="K17" dT="2021-04-13T10:26:52.65" personId="{FEB75783-E854-4E7A-B043-CF91282FE8C2}" id="{354DBE19-8A36-4476-8FEE-E01D7A147F74}">
    <text>page stopped responding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4" dT="2021-04-13T10:46:52.93" personId="{FEB75783-E854-4E7A-B043-CF91282FE8C2}" id="{3EB68447-6143-41E3-9083-A62BC3BB0402}">
    <text>page did not paint any content no fcp</text>
  </threadedComment>
  <threadedComment ref="E4" dT="2021-04-13T10:42:24.94" personId="{FEB75783-E854-4E7A-B043-CF91282FE8C2}" id="{7CDD8AF4-0BC3-4147-9600-B6C7A2960152}">
    <text>cannot start lighthouse because page does not respond</text>
  </threadedComment>
  <threadedComment ref="F4" dT="2021-04-13T10:42:24.94" personId="{FEB75783-E854-4E7A-B043-CF91282FE8C2}" id="{FAD0D657-528F-4849-8A9B-93B38A1658D4}">
    <text>cannot start lighthouse because page does not respond</text>
  </threadedComment>
  <threadedComment ref="I4" dT="2021-04-13T10:46:52.93" personId="{FEB75783-E854-4E7A-B043-CF91282FE8C2}" id="{A6C1D8D9-B6B5-4BD9-AA1D-C16B42CB40D4}">
    <text>page did not paint any content no fcp</text>
  </threadedComment>
  <threadedComment ref="J4" dT="2021-04-13T10:42:24.94" personId="{FEB75783-E854-4E7A-B043-CF91282FE8C2}" id="{109FE556-E823-437F-9584-617B7BF13AF6}">
    <text>cannot start lighthouse because page does not respond</text>
  </threadedComment>
  <threadedComment ref="K4" dT="2021-04-13T10:42:24.94" personId="{FEB75783-E854-4E7A-B043-CF91282FE8C2}" id="{6F89A43A-E58F-45B5-92FD-22EFC3ED53C2}">
    <text>cannot start lighthouse because page does not respond</text>
  </threadedComment>
  <threadedComment ref="C5" dT="2021-04-09T09:18:44.52" personId="{FEB75783-E854-4E7A-B043-CF91282FE8C2}" id="{4529A926-042F-483C-A04F-9E5BD8351A96}">
    <text>Stopped responding</text>
  </threadedComment>
  <threadedComment ref="D5" dT="2021-04-13T10:46:52.93" personId="{FEB75783-E854-4E7A-B043-CF91282FE8C2}" id="{E3D7923E-DEBA-4436-ACF1-99DC57826D69}">
    <text>page did not paint any content no fcp</text>
  </threadedComment>
  <threadedComment ref="E5" dT="2021-04-13T10:42:24.94" personId="{FEB75783-E854-4E7A-B043-CF91282FE8C2}" id="{06C6A5D0-0F52-43B9-9A54-5E717BD04290}">
    <text>cannot start lighthouse because page does not respond</text>
  </threadedComment>
  <threadedComment ref="F5" dT="2021-04-13T10:42:24.94" personId="{FEB75783-E854-4E7A-B043-CF91282FE8C2}" id="{AAB077DB-D0B6-4EEB-AE87-8C209980CDC1}">
    <text>cannot start lighthouse because page does not respond</text>
  </threadedComment>
  <threadedComment ref="I5" dT="2021-04-13T10:46:52.93" personId="{FEB75783-E854-4E7A-B043-CF91282FE8C2}" id="{C3AC32CD-1C75-46BC-BD27-55C8E85920A1}">
    <text>page did not paint any content no fcp</text>
  </threadedComment>
  <threadedComment ref="J5" dT="2021-04-13T10:42:24.94" personId="{FEB75783-E854-4E7A-B043-CF91282FE8C2}" id="{1D896735-1068-4D59-B6B6-FA8B67E391EB}">
    <text>cannot start lighthouse because page does not respond</text>
  </threadedComment>
  <threadedComment ref="K5" dT="2021-04-13T10:42:24.94" personId="{FEB75783-E854-4E7A-B043-CF91282FE8C2}" id="{EE7EFE3B-FB7D-4D32-9459-DEBE0A5A254C}">
    <text>cannot start lighthouse because page does not respond</text>
  </threadedComment>
  <threadedComment ref="D6" dT="2021-04-13T10:46:52.93" personId="{FEB75783-E854-4E7A-B043-CF91282FE8C2}" id="{BC19BF69-B88B-4C60-8888-E25213F28B62}">
    <text>page did not paint any content no fcp</text>
  </threadedComment>
  <threadedComment ref="E6" dT="2021-04-13T10:42:24.94" personId="{FEB75783-E854-4E7A-B043-CF91282FE8C2}" id="{69B0783B-0D21-4EF3-884F-A8617E6F196B}">
    <text>cannot start lighthouse because page does not respond</text>
  </threadedComment>
  <threadedComment ref="F6" dT="2021-04-13T10:42:24.94" personId="{FEB75783-E854-4E7A-B043-CF91282FE8C2}" id="{3D0E2B17-A345-45C2-B7BD-A7813E232657}">
    <text>cannot start lighthouse because page does not respond</text>
  </threadedComment>
  <threadedComment ref="I6" dT="2021-04-13T10:22:36.91" personId="{FEB75783-E854-4E7A-B043-CF91282FE8C2}" id="{D9A27428-140A-4159-9140-368BC819CE99}">
    <text>protocol timeout</text>
  </threadedComment>
  <threadedComment ref="J6" dT="2021-04-13T10:42:24.94" personId="{FEB75783-E854-4E7A-B043-CF91282FE8C2}" id="{A6B776C5-79E5-499F-B474-93DF5A864CE0}">
    <text>cannot start lighthouse because page does not respond</text>
  </threadedComment>
  <threadedComment ref="K6" dT="2021-04-13T10:42:24.94" personId="{FEB75783-E854-4E7A-B043-CF91282FE8C2}" id="{DB65D5A1-72E4-41B2-A45A-A71EA41F04BD}">
    <text>cannot start lighthouse because page does not respond</text>
  </threadedComment>
  <threadedComment ref="D7" dT="2021-04-13T10:46:52.93" personId="{FEB75783-E854-4E7A-B043-CF91282FE8C2}" id="{07467231-F393-45A6-9D44-0A04FF6184FD}">
    <text>page did not paint any content no fcp</text>
  </threadedComment>
  <threadedComment ref="E7" dT="2021-04-13T10:42:24.94" personId="{FEB75783-E854-4E7A-B043-CF91282FE8C2}" id="{07DBB1DE-D0E0-4BCB-BCF6-AD9099FE954F}">
    <text>cannot start lighthouse because page does not respond</text>
  </threadedComment>
  <threadedComment ref="F7" dT="2021-04-13T10:42:24.94" personId="{FEB75783-E854-4E7A-B043-CF91282FE8C2}" id="{C7E6E982-32BD-455C-BA08-6F4378D1B8A2}">
    <text>cannot start lighthouse because page does not respond</text>
  </threadedComment>
  <threadedComment ref="I7" dT="2021-04-13T10:22:36.91" personId="{FEB75783-E854-4E7A-B043-CF91282FE8C2}" id="{DA383FDF-778C-4864-8B80-A5B3FD773688}">
    <text>protocol timeout</text>
  </threadedComment>
  <threadedComment ref="J7" dT="2021-04-13T10:42:24.94" personId="{FEB75783-E854-4E7A-B043-CF91282FE8C2}" id="{9D7938B8-A969-4893-B2E5-096F9D845EC9}">
    <text>cannot start lighthouse because page does not respond</text>
  </threadedComment>
  <threadedComment ref="K7" dT="2021-04-13T10:42:24.94" personId="{FEB75783-E854-4E7A-B043-CF91282FE8C2}" id="{C0BDF50F-05BF-4C18-8630-59F575EA0876}">
    <text>cannot start lighthouse because page does not respond</text>
  </threadedComment>
  <threadedComment ref="D8" dT="2021-04-13T10:46:52.93" personId="{FEB75783-E854-4E7A-B043-CF91282FE8C2}" id="{8A445F4C-4D50-4B98-86A5-4FAD7AF2DE35}">
    <text>page did not paint any content no fcp</text>
  </threadedComment>
  <threadedComment ref="E8" dT="2021-04-13T10:42:24.94" personId="{FEB75783-E854-4E7A-B043-CF91282FE8C2}" id="{D63F989D-241E-4B36-B86B-C7433F203C3B}">
    <text>cannot start lighthouse because page does not respond</text>
  </threadedComment>
  <threadedComment ref="F8" dT="2021-04-13T10:42:24.94" personId="{FEB75783-E854-4E7A-B043-CF91282FE8C2}" id="{31A487BC-55A3-4B2E-B9F3-6602F12DBE38}">
    <text>cannot start lighthouse because page does not respond</text>
  </threadedComment>
  <threadedComment ref="I8" dT="2021-04-13T10:22:36.91" personId="{FEB75783-E854-4E7A-B043-CF91282FE8C2}" id="{23EF9387-23AB-4CFB-BAE8-85B731B3F1C0}">
    <text>protocol timeout</text>
  </threadedComment>
  <threadedComment ref="J8" dT="2021-04-13T10:42:24.94" personId="{FEB75783-E854-4E7A-B043-CF91282FE8C2}" id="{BF7852FE-25B1-43DC-897C-6DECCD223B69}">
    <text>cannot start lighthouse because page does not respond</text>
  </threadedComment>
  <threadedComment ref="K8" dT="2021-04-13T10:42:24.94" personId="{FEB75783-E854-4E7A-B043-CF91282FE8C2}" id="{263B049B-1AFB-4609-B7C5-346570A52178}">
    <text>cannot start lighthouse because page does not respond</text>
  </threadedComment>
  <threadedComment ref="F12" dT="2021-04-13T10:22:36.91" personId="{FEB75783-E854-4E7A-B043-CF91282FE8C2}" id="{409107BD-8B2A-4B5B-9336-0149A85CCFC7}">
    <text>protocol timeout</text>
  </threadedComment>
  <threadedComment ref="F13" dT="2021-04-13T10:22:36.91" personId="{FEB75783-E854-4E7A-B043-CF91282FE8C2}" id="{0D9183F7-88BC-4203-A3EC-C2CA3A2F5C2E}">
    <text>protocol timeout</text>
  </threadedComment>
  <threadedComment ref="F14" dT="2021-04-13T10:26:52.65" personId="{FEB75783-E854-4E7A-B043-CF91282FE8C2}" id="{21004315-218C-4B7C-A27A-557CA0075154}">
    <text>page stopped responding</text>
  </threadedComment>
  <threadedComment ref="E16" dT="2021-04-16T10:15:28.84" personId="{FEB75783-E854-4E7A-B043-CF91282FE8C2}" id="{27C1A3AA-7D7C-4420-8781-AED1ACF985C0}">
    <text>protocol timeout</text>
  </threadedComment>
  <threadedComment ref="F16" dT="2021-04-13T10:22:36.91" personId="{FEB75783-E854-4E7A-B043-CF91282FE8C2}" id="{F132906A-9106-4043-BD15-2F5C8FD8FC1C}">
    <text>protocol timeout</text>
  </threadedComment>
  <threadedComment ref="F20" dT="2021-04-13T10:26:52.65" personId="{FEB75783-E854-4E7A-B043-CF91282FE8C2}" id="{97B8E773-BC4E-4D13-B163-FDF324EAFD52}">
    <text>page stopped responding</text>
  </threadedComment>
  <threadedComment ref="K20" dT="2021-04-13T10:26:52.65" personId="{FEB75783-E854-4E7A-B043-CF91282FE8C2}" id="{7B593E95-E24C-40F4-94A8-543BEE0EF8AD}">
    <text>page stopped responding</text>
  </threadedComment>
  <threadedComment ref="E21" dT="2021-04-09T09:18:44.52" personId="{FEB75783-E854-4E7A-B043-CF91282FE8C2}" id="{6ABD79BA-3964-4571-924D-2DB6411DEB41}">
    <text>Stopped responding</text>
  </threadedComment>
  <threadedComment ref="F21" dT="2021-04-13T10:26:52.65" personId="{FEB75783-E854-4E7A-B043-CF91282FE8C2}" id="{DF099181-0048-4AB6-9E45-FE54FAC85FFE}">
    <text>page stopped responding</text>
  </threadedComment>
  <threadedComment ref="K21" dT="2021-04-13T10:26:52.65" personId="{FEB75783-E854-4E7A-B043-CF91282FE8C2}" id="{F2AEE6CD-6756-454A-BC8A-141176827242}">
    <text>page stopped responding</text>
  </threadedComment>
  <threadedComment ref="F22" dT="2021-04-13T10:26:52.65" personId="{FEB75783-E854-4E7A-B043-CF91282FE8C2}" id="{44B280A9-529E-483B-A23C-3DF3A35FF8B7}">
    <text>page stopped responding</text>
  </threadedComment>
  <threadedComment ref="J22" dT="2021-04-09T09:18:44.52" personId="{FEB75783-E854-4E7A-B043-CF91282FE8C2}" id="{15BAB788-4B07-4806-A54F-5A18EF9DAA3C}">
    <text>Stopped responding</text>
  </threadedComment>
  <threadedComment ref="K22" dT="2021-04-13T10:26:52.65" personId="{FEB75783-E854-4E7A-B043-CF91282FE8C2}" id="{1E95858F-2971-448B-BAED-92D18C7E02FB}">
    <text>page stopped responding</text>
  </threadedComment>
  <threadedComment ref="F23" dT="2021-04-13T10:26:52.65" personId="{FEB75783-E854-4E7A-B043-CF91282FE8C2}" id="{E50BC70F-3880-4528-A730-903E8892D15A}">
    <text>page stopped responding</text>
  </threadedComment>
  <threadedComment ref="J23" dT="2021-04-09T09:18:44.52" personId="{FEB75783-E854-4E7A-B043-CF91282FE8C2}" id="{58FBEF27-3690-4F63-ABBD-3DD512550CFD}">
    <text>Stopped responding</text>
  </threadedComment>
  <threadedComment ref="K23" dT="2021-04-13T10:26:52.65" personId="{FEB75783-E854-4E7A-B043-CF91282FE8C2}" id="{5614DFA3-27C8-431E-97C4-5C0CC051731E}">
    <text>page stopped responding</text>
  </threadedComment>
  <threadedComment ref="F24" dT="2021-04-13T10:22:36.91" personId="{FEB75783-E854-4E7A-B043-CF91282FE8C2}" id="{AC65C6F1-5750-49F6-B1CA-84D95633A511}">
    <text>protocol timeout</text>
  </threadedComment>
  <threadedComment ref="J24" dT="2021-04-09T09:18:44.52" personId="{FEB75783-E854-4E7A-B043-CF91282FE8C2}" id="{9A3CED0E-E2D2-4895-BF30-BE6E53F0A7A8}">
    <text>Stopped responding</text>
  </threadedComment>
  <threadedComment ref="K24" dT="2021-04-13T10:26:52.65" personId="{FEB75783-E854-4E7A-B043-CF91282FE8C2}" id="{4841A764-9054-45E1-B21D-A99FEE1ADD7B}">
    <text>page stopped responding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21" dT="2021-04-18T10:57:21.63" personId="{FEB75783-E854-4E7A-B043-CF91282FE8C2}" id="{0FE6B818-A05A-424F-97B3-583FC248D3B8}">
    <text>Inconclusive?</text>
  </threadedComment>
  <threadedComment ref="I21" dT="2021-04-18T10:57:21.63" personId="{FEB75783-E854-4E7A-B043-CF91282FE8C2}" id="{3F60AF8E-BA9C-4B0C-9707-67307E52113B}">
    <text>Inconclusive?</text>
  </threadedComment>
  <threadedComment ref="A24" dT="2021-04-18T11:00:36.12" personId="{FEB75783-E854-4E7A-B043-CF91282FE8C2}" id="{3D3B9B23-E1BE-49D6-A304-9B14BAF8E92D}">
    <text>For line and bar separately or not?</text>
  </threadedComment>
  <threadedComment ref="G24" dT="2021-04-18T11:00:36.12" personId="{FEB75783-E854-4E7A-B043-CF91282FE8C2}" id="{91BE5EE1-85F4-48FD-A4A8-2D93F82FB069}">
    <text>For line and bar separately or not?</text>
  </threadedComment>
  <threadedComment ref="C25" dT="2021-04-18T11:53:17.22" personId="{FEB75783-E854-4E7A-B043-CF91282FE8C2}" id="{ED228BEB-CF82-4577-B3AC-4D93B4174F9A}">
    <text>change sample size to 2!! then redo</text>
  </threadedComment>
  <threadedComment ref="F60" dT="2021-04-18T11:44:53.02" personId="{FEB75783-E854-4E7A-B043-CF91282FE8C2}" id="{A9FC7567-AA15-4E4C-9054-67520A202C47}">
    <text>&gt;0,05, H0 is not rejected</text>
  </threadedComment>
  <threadedComment ref="F77" dT="2021-04-18T11:46:00.55" personId="{FEB75783-E854-4E7A-B043-CF91282FE8C2}" id="{EAD9E37E-6274-4124-B868-3EC47EF98FD5}">
    <text>&gt;0,05, h0 is not rejected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Relationship Id="rId4" Type="http://schemas.microsoft.com/office/2017/10/relationships/threadedComment" Target="../threadedComments/threadedComment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2.xml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C930-3AFA-4D50-A31E-4E663B1C3175}">
  <dimension ref="A1:M29"/>
  <sheetViews>
    <sheetView workbookViewId="0">
      <selection activeCell="D11" sqref="D11"/>
    </sheetView>
  </sheetViews>
  <sheetFormatPr defaultRowHeight="15" x14ac:dyDescent="0.25"/>
  <cols>
    <col min="1" max="1" width="14.42578125" customWidth="1"/>
    <col min="2" max="12" width="12.7109375" customWidth="1"/>
  </cols>
  <sheetData>
    <row r="1" spans="1:13" x14ac:dyDescent="0.25">
      <c r="B1" s="39" t="s">
        <v>13</v>
      </c>
      <c r="C1" s="39"/>
      <c r="D1" s="40"/>
      <c r="E1" s="39" t="s">
        <v>4</v>
      </c>
      <c r="F1" s="39"/>
      <c r="G1" s="40"/>
      <c r="H1" s="39" t="s">
        <v>5</v>
      </c>
      <c r="I1" s="39"/>
      <c r="J1" s="40"/>
      <c r="K1" s="38" t="s">
        <v>6</v>
      </c>
      <c r="L1" s="38"/>
      <c r="M1" s="38"/>
    </row>
    <row r="2" spans="1:13" ht="75" x14ac:dyDescent="0.25">
      <c r="B2" s="2" t="s">
        <v>12</v>
      </c>
      <c r="C2" s="2" t="s">
        <v>15</v>
      </c>
      <c r="D2" s="3" t="s">
        <v>18</v>
      </c>
      <c r="E2" s="2" t="s">
        <v>12</v>
      </c>
      <c r="F2" s="2" t="s">
        <v>15</v>
      </c>
      <c r="G2" s="3" t="s">
        <v>18</v>
      </c>
      <c r="H2" s="2" t="s">
        <v>12</v>
      </c>
      <c r="I2" s="2" t="s">
        <v>15</v>
      </c>
      <c r="J2" s="3" t="s">
        <v>18</v>
      </c>
      <c r="K2" s="2" t="s">
        <v>12</v>
      </c>
      <c r="L2" s="2" t="s">
        <v>15</v>
      </c>
      <c r="M2" s="2" t="s">
        <v>18</v>
      </c>
    </row>
    <row r="3" spans="1:13" x14ac:dyDescent="0.25">
      <c r="A3" t="s">
        <v>0</v>
      </c>
      <c r="B3">
        <v>116</v>
      </c>
      <c r="C3">
        <v>2043</v>
      </c>
      <c r="D3" s="1">
        <f>1.4*1000</f>
        <v>1400</v>
      </c>
      <c r="E3">
        <v>168</v>
      </c>
      <c r="F3">
        <v>5492</v>
      </c>
      <c r="G3" s="1">
        <f>7.2*1000</f>
        <v>7200</v>
      </c>
      <c r="H3" s="4">
        <v>162</v>
      </c>
      <c r="I3" s="4">
        <v>5408</v>
      </c>
      <c r="J3" s="1">
        <f>21.7*1000</f>
        <v>21700</v>
      </c>
    </row>
    <row r="4" spans="1:13" x14ac:dyDescent="0.25">
      <c r="A4" t="s">
        <v>1</v>
      </c>
      <c r="B4" s="5">
        <v>71</v>
      </c>
      <c r="C4" s="5">
        <v>13515</v>
      </c>
      <c r="D4" s="6">
        <f>1.7*1000</f>
        <v>1700</v>
      </c>
      <c r="E4" s="5">
        <v>71</v>
      </c>
      <c r="F4" s="5">
        <v>5139</v>
      </c>
      <c r="G4" s="6">
        <f>10.1*1000</f>
        <v>10100</v>
      </c>
      <c r="H4" s="7">
        <v>73</v>
      </c>
      <c r="I4" s="7">
        <v>5165</v>
      </c>
      <c r="J4" s="6" t="s">
        <v>21</v>
      </c>
      <c r="K4" s="5"/>
      <c r="L4" s="5"/>
      <c r="M4" s="5"/>
    </row>
    <row r="5" spans="1:13" x14ac:dyDescent="0.25">
      <c r="A5" t="s">
        <v>2</v>
      </c>
      <c r="B5">
        <v>62</v>
      </c>
      <c r="C5">
        <v>5183</v>
      </c>
      <c r="D5" s="1">
        <f>0.9*1000</f>
        <v>900</v>
      </c>
      <c r="E5">
        <v>57</v>
      </c>
      <c r="F5">
        <v>2175</v>
      </c>
      <c r="G5" s="1">
        <f>1.6*1000</f>
        <v>1600</v>
      </c>
      <c r="H5" s="4">
        <v>142</v>
      </c>
      <c r="I5" s="4">
        <v>5664</v>
      </c>
      <c r="J5" s="1">
        <f>11.4*1000</f>
        <v>11400</v>
      </c>
    </row>
    <row r="6" spans="1:13" x14ac:dyDescent="0.25">
      <c r="A6" t="s">
        <v>3</v>
      </c>
      <c r="B6">
        <v>646</v>
      </c>
      <c r="C6">
        <v>5111</v>
      </c>
      <c r="D6" s="1">
        <f>0.6*1000</f>
        <v>600</v>
      </c>
      <c r="E6">
        <v>646</v>
      </c>
      <c r="F6">
        <v>5098</v>
      </c>
      <c r="G6" s="1">
        <f>1.3*1000</f>
        <v>1300</v>
      </c>
      <c r="H6" s="4">
        <v>664</v>
      </c>
      <c r="I6" s="4">
        <v>603</v>
      </c>
      <c r="J6" s="1">
        <f>1.7*1000</f>
        <v>1700</v>
      </c>
    </row>
    <row r="13" spans="1:13" x14ac:dyDescent="0.25">
      <c r="B13" t="s">
        <v>7</v>
      </c>
    </row>
    <row r="14" spans="1:13" x14ac:dyDescent="0.25">
      <c r="B14" t="s">
        <v>8</v>
      </c>
    </row>
    <row r="15" spans="1:13" x14ac:dyDescent="0.25">
      <c r="B15" t="s">
        <v>9</v>
      </c>
    </row>
    <row r="16" spans="1:13" x14ac:dyDescent="0.25">
      <c r="B16" t="s">
        <v>10</v>
      </c>
    </row>
    <row r="17" spans="1:5" x14ac:dyDescent="0.25">
      <c r="B17" t="s">
        <v>11</v>
      </c>
    </row>
    <row r="18" spans="1:5" x14ac:dyDescent="0.25">
      <c r="B18" t="s">
        <v>14</v>
      </c>
    </row>
    <row r="19" spans="1:5" x14ac:dyDescent="0.25">
      <c r="B19" t="s">
        <v>17</v>
      </c>
    </row>
    <row r="20" spans="1:5" x14ac:dyDescent="0.25">
      <c r="B20" t="s">
        <v>16</v>
      </c>
    </row>
    <row r="21" spans="1:5" x14ac:dyDescent="0.25">
      <c r="B21" s="8" t="s">
        <v>22</v>
      </c>
    </row>
    <row r="24" spans="1:5" x14ac:dyDescent="0.25">
      <c r="B24" s="38" t="s">
        <v>19</v>
      </c>
      <c r="C24" s="38"/>
      <c r="D24" t="s">
        <v>20</v>
      </c>
    </row>
    <row r="25" spans="1:5" x14ac:dyDescent="0.25">
      <c r="B25">
        <v>131</v>
      </c>
      <c r="C25" t="s">
        <v>4</v>
      </c>
      <c r="D25">
        <v>131</v>
      </c>
      <c r="E25" t="s">
        <v>4</v>
      </c>
    </row>
    <row r="26" spans="1:5" x14ac:dyDescent="0.25">
      <c r="A26" t="s">
        <v>0</v>
      </c>
      <c r="B26">
        <v>116</v>
      </c>
      <c r="C26">
        <v>168</v>
      </c>
      <c r="D26">
        <v>2043</v>
      </c>
      <c r="E26">
        <v>5492</v>
      </c>
    </row>
    <row r="27" spans="1:5" x14ac:dyDescent="0.25">
      <c r="A27" t="s">
        <v>1</v>
      </c>
      <c r="B27">
        <v>71</v>
      </c>
      <c r="C27">
        <v>71</v>
      </c>
      <c r="D27">
        <v>13515</v>
      </c>
      <c r="E27">
        <v>5139</v>
      </c>
    </row>
    <row r="28" spans="1:5" x14ac:dyDescent="0.25">
      <c r="A28" t="s">
        <v>2</v>
      </c>
      <c r="B28">
        <v>62</v>
      </c>
      <c r="C28">
        <v>57</v>
      </c>
      <c r="D28">
        <v>5183</v>
      </c>
      <c r="E28">
        <v>2175</v>
      </c>
    </row>
    <row r="29" spans="1:5" x14ac:dyDescent="0.25">
      <c r="A29" t="s">
        <v>3</v>
      </c>
      <c r="B29">
        <v>646</v>
      </c>
      <c r="C29">
        <v>646</v>
      </c>
      <c r="D29">
        <v>5111</v>
      </c>
      <c r="E29">
        <v>5098</v>
      </c>
    </row>
  </sheetData>
  <mergeCells count="5">
    <mergeCell ref="B24:C24"/>
    <mergeCell ref="E1:G1"/>
    <mergeCell ref="B1:D1"/>
    <mergeCell ref="H1:J1"/>
    <mergeCell ref="K1:M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F86B-7A4E-48A2-A175-6867985F10B9}">
  <dimension ref="A1"/>
  <sheetViews>
    <sheetView topLeftCell="B1" workbookViewId="0">
      <selection activeCell="AA27" sqref="AA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1D-9329-464F-B0A2-E12747A7A22F}">
  <dimension ref="A1:K6"/>
  <sheetViews>
    <sheetView workbookViewId="0">
      <selection activeCell="E40" sqref="E40"/>
    </sheetView>
  </sheetViews>
  <sheetFormatPr defaultRowHeight="15" x14ac:dyDescent="0.25"/>
  <sheetData>
    <row r="1" spans="1:11" x14ac:dyDescent="0.25">
      <c r="B1" s="38" t="s">
        <v>29</v>
      </c>
      <c r="C1" s="38"/>
      <c r="D1" s="38"/>
      <c r="E1" s="38"/>
      <c r="F1" s="38"/>
      <c r="G1" s="38" t="s">
        <v>30</v>
      </c>
      <c r="H1" s="38"/>
      <c r="I1" s="38"/>
      <c r="J1" s="38"/>
      <c r="K1" s="38"/>
    </row>
    <row r="2" spans="1:11" x14ac:dyDescent="0.25">
      <c r="B2">
        <v>100</v>
      </c>
      <c r="C2">
        <v>5000</v>
      </c>
      <c r="D2">
        <v>10000</v>
      </c>
      <c r="E2">
        <v>20000</v>
      </c>
      <c r="F2">
        <v>27000</v>
      </c>
      <c r="G2">
        <v>100</v>
      </c>
      <c r="H2">
        <v>5000</v>
      </c>
      <c r="I2">
        <v>10000</v>
      </c>
      <c r="J2">
        <v>20000</v>
      </c>
      <c r="K2">
        <v>27000</v>
      </c>
    </row>
    <row r="3" spans="1:11" x14ac:dyDescent="0.25">
      <c r="A3" t="s">
        <v>0</v>
      </c>
      <c r="B3">
        <v>0.94000000000000006</v>
      </c>
      <c r="C3">
        <v>20.549999999999997</v>
      </c>
      <c r="D3" s="12">
        <v>25</v>
      </c>
      <c r="E3" s="12">
        <v>25</v>
      </c>
      <c r="F3" s="12">
        <v>25</v>
      </c>
      <c r="G3">
        <v>0.9</v>
      </c>
      <c r="H3">
        <v>20.32</v>
      </c>
      <c r="I3" s="12">
        <v>25</v>
      </c>
      <c r="J3" s="12">
        <v>25</v>
      </c>
      <c r="K3" s="12">
        <v>25</v>
      </c>
    </row>
    <row r="4" spans="1:11" x14ac:dyDescent="0.25">
      <c r="A4" t="s">
        <v>1</v>
      </c>
      <c r="B4">
        <v>0.52</v>
      </c>
      <c r="C4">
        <v>5</v>
      </c>
      <c r="D4">
        <v>6.9599999999999991</v>
      </c>
      <c r="E4">
        <v>14.375</v>
      </c>
      <c r="F4">
        <v>23.6</v>
      </c>
      <c r="G4">
        <v>0.5</v>
      </c>
      <c r="H4">
        <v>4.12</v>
      </c>
      <c r="I4">
        <v>8.1999999999999993</v>
      </c>
      <c r="J4">
        <v>16.14</v>
      </c>
      <c r="K4">
        <v>27.119999999999997</v>
      </c>
    </row>
    <row r="5" spans="1:11" x14ac:dyDescent="0.25">
      <c r="A5" t="s">
        <v>2</v>
      </c>
      <c r="B5">
        <v>0.91999999999999993</v>
      </c>
      <c r="C5">
        <v>10.420000000000002</v>
      </c>
      <c r="D5">
        <v>11.64</v>
      </c>
      <c r="E5">
        <v>12.649999999999999</v>
      </c>
      <c r="F5" t="e">
        <v>#DIV/0!</v>
      </c>
      <c r="G5">
        <v>0.9</v>
      </c>
      <c r="H5">
        <v>7.7200000000000006</v>
      </c>
      <c r="I5">
        <v>11.7</v>
      </c>
      <c r="J5">
        <v>12.850000000000001</v>
      </c>
      <c r="K5" t="e">
        <v>#DIV/0!</v>
      </c>
    </row>
    <row r="6" spans="1:11" x14ac:dyDescent="0.25">
      <c r="A6" t="s">
        <v>23</v>
      </c>
      <c r="B6">
        <v>1.1000000000000001</v>
      </c>
      <c r="C6">
        <v>1.44</v>
      </c>
      <c r="D6">
        <v>1.7</v>
      </c>
      <c r="E6">
        <v>2.08</v>
      </c>
      <c r="F6">
        <v>2.2199999999999998</v>
      </c>
      <c r="G6">
        <v>1.1399999999999999</v>
      </c>
      <c r="H6">
        <v>1.6</v>
      </c>
      <c r="I6">
        <v>2</v>
      </c>
      <c r="J6">
        <v>2.5599999999999996</v>
      </c>
      <c r="K6">
        <v>2.82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A7A8-F883-46FD-927C-7B1A1282F14F}">
  <dimension ref="A1:U49"/>
  <sheetViews>
    <sheetView topLeftCell="A43" workbookViewId="0">
      <selection activeCell="P25" sqref="P25"/>
    </sheetView>
  </sheetViews>
  <sheetFormatPr defaultRowHeight="15" x14ac:dyDescent="0.25"/>
  <cols>
    <col min="1" max="1" width="13.42578125" customWidth="1"/>
    <col min="13" max="13" width="13.5703125" customWidth="1"/>
    <col min="15" max="15" width="21.5703125" customWidth="1"/>
  </cols>
  <sheetData>
    <row r="1" spans="1:14" x14ac:dyDescent="0.25">
      <c r="A1" s="14"/>
      <c r="B1" s="42" t="s">
        <v>29</v>
      </c>
      <c r="C1" s="42"/>
      <c r="D1" s="42"/>
      <c r="E1" s="42"/>
      <c r="F1" s="42"/>
      <c r="G1" s="42" t="s">
        <v>30</v>
      </c>
      <c r="H1" s="42"/>
      <c r="I1" s="42"/>
      <c r="J1" s="42"/>
      <c r="K1" s="42"/>
    </row>
    <row r="2" spans="1:14" x14ac:dyDescent="0.25">
      <c r="A2" s="13"/>
      <c r="B2" s="15">
        <v>100</v>
      </c>
      <c r="C2" s="15">
        <v>5000</v>
      </c>
      <c r="D2" s="15">
        <v>10000</v>
      </c>
      <c r="E2" s="15">
        <v>20000</v>
      </c>
      <c r="F2" s="15">
        <v>27000</v>
      </c>
      <c r="G2" s="15">
        <v>100</v>
      </c>
      <c r="H2" s="15">
        <v>5000</v>
      </c>
      <c r="I2" s="15">
        <v>10000</v>
      </c>
      <c r="J2" s="15">
        <v>20000</v>
      </c>
      <c r="K2" s="15">
        <v>27000</v>
      </c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4" x14ac:dyDescent="0.25">
      <c r="A4" s="15" t="s">
        <v>0</v>
      </c>
      <c r="B4" s="13">
        <v>0.8</v>
      </c>
      <c r="C4" s="13">
        <v>20.399999999999999</v>
      </c>
      <c r="D4" s="13" t="s">
        <v>21</v>
      </c>
      <c r="E4" s="13" t="s">
        <v>21</v>
      </c>
      <c r="F4" s="13" t="s">
        <v>21</v>
      </c>
      <c r="G4" s="13">
        <v>0.9</v>
      </c>
      <c r="H4" s="13">
        <v>20.7</v>
      </c>
      <c r="I4" s="13" t="s">
        <v>21</v>
      </c>
      <c r="J4" s="13" t="s">
        <v>21</v>
      </c>
      <c r="K4" s="13" t="s">
        <v>21</v>
      </c>
    </row>
    <row r="5" spans="1:14" x14ac:dyDescent="0.25">
      <c r="A5" s="13"/>
      <c r="B5" s="13">
        <v>0.8</v>
      </c>
      <c r="C5" s="13" t="s">
        <v>21</v>
      </c>
      <c r="D5" s="13" t="s">
        <v>21</v>
      </c>
      <c r="E5" s="13" t="s">
        <v>21</v>
      </c>
      <c r="F5" s="13" t="s">
        <v>21</v>
      </c>
      <c r="G5" s="13">
        <v>0.9</v>
      </c>
      <c r="H5" s="13">
        <v>20.2</v>
      </c>
      <c r="I5" s="13" t="s">
        <v>21</v>
      </c>
      <c r="J5" s="13" t="s">
        <v>21</v>
      </c>
      <c r="K5" s="13" t="s">
        <v>21</v>
      </c>
    </row>
    <row r="6" spans="1:14" x14ac:dyDescent="0.25">
      <c r="A6" s="13"/>
      <c r="B6" s="13">
        <v>0.9</v>
      </c>
      <c r="C6" s="13" t="s">
        <v>21</v>
      </c>
      <c r="D6" s="13" t="s">
        <v>21</v>
      </c>
      <c r="E6" s="13" t="s">
        <v>21</v>
      </c>
      <c r="F6" s="13" t="s">
        <v>21</v>
      </c>
      <c r="G6" s="13">
        <v>0.9</v>
      </c>
      <c r="H6" s="13">
        <v>19.600000000000001</v>
      </c>
      <c r="I6" s="13" t="s">
        <v>21</v>
      </c>
      <c r="J6" s="13" t="s">
        <v>21</v>
      </c>
      <c r="K6" s="13" t="s">
        <v>21</v>
      </c>
    </row>
    <row r="7" spans="1:14" x14ac:dyDescent="0.25">
      <c r="A7" s="13"/>
      <c r="B7" s="13">
        <v>1</v>
      </c>
      <c r="C7" s="13" t="s">
        <v>21</v>
      </c>
      <c r="D7" s="13" t="s">
        <v>21</v>
      </c>
      <c r="E7" s="13" t="s">
        <v>21</v>
      </c>
      <c r="F7" s="13" t="s">
        <v>21</v>
      </c>
      <c r="G7" s="13">
        <v>0.9</v>
      </c>
      <c r="H7" s="13">
        <v>20.399999999999999</v>
      </c>
      <c r="I7" s="13" t="s">
        <v>21</v>
      </c>
      <c r="J7" s="13" t="s">
        <v>21</v>
      </c>
      <c r="K7" s="13" t="s">
        <v>21</v>
      </c>
    </row>
    <row r="8" spans="1:14" x14ac:dyDescent="0.25">
      <c r="A8" s="13"/>
      <c r="B8" s="13">
        <v>1.2</v>
      </c>
      <c r="C8" s="13">
        <v>20.7</v>
      </c>
      <c r="D8" s="13" t="s">
        <v>21</v>
      </c>
      <c r="E8" s="13" t="s">
        <v>21</v>
      </c>
      <c r="F8" s="13" t="s">
        <v>21</v>
      </c>
      <c r="G8" s="13">
        <v>0.9</v>
      </c>
      <c r="H8" s="13">
        <v>20.7</v>
      </c>
      <c r="I8" s="13" t="s">
        <v>21</v>
      </c>
      <c r="J8" s="13" t="s">
        <v>21</v>
      </c>
      <c r="K8" s="13" t="s">
        <v>21</v>
      </c>
    </row>
    <row r="9" spans="1:14" x14ac:dyDescent="0.25">
      <c r="A9" s="13" t="s">
        <v>44</v>
      </c>
      <c r="B9" s="13">
        <f>AVERAGE(B4:B8)</f>
        <v>0.94000000000000006</v>
      </c>
      <c r="C9" s="13">
        <f t="shared" ref="C9:K9" si="0">AVERAGE(C4:C8)</f>
        <v>20.549999999999997</v>
      </c>
      <c r="D9" s="13" t="e">
        <f t="shared" si="0"/>
        <v>#DIV/0!</v>
      </c>
      <c r="E9" s="13" t="e">
        <f t="shared" si="0"/>
        <v>#DIV/0!</v>
      </c>
      <c r="F9" s="13" t="e">
        <f t="shared" si="0"/>
        <v>#DIV/0!</v>
      </c>
      <c r="G9" s="13">
        <f t="shared" si="0"/>
        <v>0.9</v>
      </c>
      <c r="H9" s="13">
        <f t="shared" si="0"/>
        <v>20.32</v>
      </c>
      <c r="I9" s="13" t="e">
        <f t="shared" si="0"/>
        <v>#DIV/0!</v>
      </c>
      <c r="J9" s="13" t="e">
        <f t="shared" si="0"/>
        <v>#DIV/0!</v>
      </c>
      <c r="K9" s="13" t="e">
        <f t="shared" si="0"/>
        <v>#DIV/0!</v>
      </c>
      <c r="M9" t="s">
        <v>46</v>
      </c>
      <c r="N9">
        <f>_xlfn.STDEV.P(B4:K8)/SQRT(COUNT(B4:K8))</f>
        <v>2.3243102362843544</v>
      </c>
    </row>
    <row r="10" spans="1:14" x14ac:dyDescent="0.25">
      <c r="A10" s="13" t="s">
        <v>45</v>
      </c>
      <c r="B10" s="13">
        <f>_xlfn.STDEV.P(B4:B8)</f>
        <v>0.14966629547095747</v>
      </c>
      <c r="C10" s="13">
        <f t="shared" ref="C10:J10" si="1">_xlfn.STDEV.P(C4:C8)</f>
        <v>0.15000000000000036</v>
      </c>
      <c r="D10" s="13" t="e">
        <f t="shared" si="1"/>
        <v>#DIV/0!</v>
      </c>
      <c r="E10" s="13" t="e">
        <f t="shared" si="1"/>
        <v>#DIV/0!</v>
      </c>
      <c r="F10" s="13" t="e">
        <f t="shared" si="1"/>
        <v>#DIV/0!</v>
      </c>
      <c r="G10" s="13">
        <f t="shared" si="1"/>
        <v>0</v>
      </c>
      <c r="H10" s="13">
        <f t="shared" si="1"/>
        <v>0.40693979898751531</v>
      </c>
      <c r="I10" s="13" t="e">
        <f t="shared" si="1"/>
        <v>#DIV/0!</v>
      </c>
      <c r="J10" s="13" t="e">
        <f t="shared" si="1"/>
        <v>#DIV/0!</v>
      </c>
      <c r="K10" s="13" t="e">
        <f>_xlfn.STDEV.P(K4:K8)</f>
        <v>#DIV/0!</v>
      </c>
    </row>
    <row r="11" spans="1:14" x14ac:dyDescent="0.25">
      <c r="A11" s="13" t="s">
        <v>75</v>
      </c>
      <c r="B11" s="13">
        <f>_xlfn.CONFIDENCE.T(0.05,B10,5)</f>
        <v>0.18583525083081495</v>
      </c>
      <c r="C11" s="13">
        <f t="shared" ref="C11:K11" si="2">_xlfn.CONFIDENCE.T(0.05,C10,5)</f>
        <v>0.18624959973056507</v>
      </c>
      <c r="D11" s="13" t="e">
        <f t="shared" si="2"/>
        <v>#DIV/0!</v>
      </c>
      <c r="E11" s="13" t="e">
        <f t="shared" si="2"/>
        <v>#DIV/0!</v>
      </c>
      <c r="F11" s="13" t="e">
        <f t="shared" si="2"/>
        <v>#DIV/0!</v>
      </c>
      <c r="G11" s="13" t="e">
        <f t="shared" si="2"/>
        <v>#NUM!</v>
      </c>
      <c r="H11" s="13">
        <f t="shared" si="2"/>
        <v>0.50528249783907431</v>
      </c>
      <c r="I11" s="13" t="e">
        <f t="shared" si="2"/>
        <v>#DIV/0!</v>
      </c>
      <c r="J11" s="13" t="e">
        <f t="shared" si="2"/>
        <v>#DIV/0!</v>
      </c>
      <c r="K11" s="13" t="e">
        <f t="shared" si="2"/>
        <v>#DIV/0!</v>
      </c>
    </row>
    <row r="12" spans="1:14" x14ac:dyDescent="0.25">
      <c r="A12" s="15" t="s">
        <v>1</v>
      </c>
      <c r="B12" s="13">
        <v>0.5</v>
      </c>
      <c r="C12" s="13">
        <v>4.5</v>
      </c>
      <c r="D12" s="13">
        <v>6.6</v>
      </c>
      <c r="E12" s="13">
        <v>14.5</v>
      </c>
      <c r="F12" s="13" t="s">
        <v>21</v>
      </c>
      <c r="G12" s="13">
        <v>0.5</v>
      </c>
      <c r="H12" s="13">
        <v>3.9</v>
      </c>
      <c r="I12" s="13">
        <v>7.8</v>
      </c>
      <c r="J12" s="13">
        <v>15.7</v>
      </c>
      <c r="K12" s="13">
        <v>27.7</v>
      </c>
    </row>
    <row r="13" spans="1:14" x14ac:dyDescent="0.25">
      <c r="A13" s="13"/>
      <c r="B13" s="13">
        <v>0.5</v>
      </c>
      <c r="C13" s="13">
        <v>4.5999999999999996</v>
      </c>
      <c r="D13" s="13">
        <v>6.8</v>
      </c>
      <c r="E13" s="13">
        <v>14.3</v>
      </c>
      <c r="F13" s="13" t="s">
        <v>21</v>
      </c>
      <c r="G13" s="13">
        <v>0.5</v>
      </c>
      <c r="H13" s="13">
        <v>4</v>
      </c>
      <c r="I13" s="13">
        <v>8.1</v>
      </c>
      <c r="J13" s="13">
        <v>16.7</v>
      </c>
      <c r="K13" s="13">
        <v>27.3</v>
      </c>
    </row>
    <row r="14" spans="1:14" x14ac:dyDescent="0.25">
      <c r="A14" s="13"/>
      <c r="B14" s="13">
        <v>0.6</v>
      </c>
      <c r="C14" s="13">
        <v>5.0999999999999996</v>
      </c>
      <c r="D14" s="13">
        <v>7.1</v>
      </c>
      <c r="E14" s="13">
        <v>14.3</v>
      </c>
      <c r="F14" s="13" t="s">
        <v>21</v>
      </c>
      <c r="G14" s="13">
        <v>0.5</v>
      </c>
      <c r="H14" s="13">
        <v>4.2</v>
      </c>
      <c r="I14" s="13">
        <v>7.9</v>
      </c>
      <c r="J14" s="13">
        <v>15.6</v>
      </c>
      <c r="K14" s="13">
        <v>26.8</v>
      </c>
    </row>
    <row r="15" spans="1:14" x14ac:dyDescent="0.25">
      <c r="A15" s="13"/>
      <c r="B15" s="13">
        <v>0.5</v>
      </c>
      <c r="C15" s="13">
        <v>5.3</v>
      </c>
      <c r="D15" s="13">
        <v>7.2</v>
      </c>
      <c r="E15" s="13">
        <v>14.4</v>
      </c>
      <c r="F15" s="13">
        <v>23.6</v>
      </c>
      <c r="G15" s="13">
        <v>0.5</v>
      </c>
      <c r="H15" s="13">
        <v>4.2</v>
      </c>
      <c r="I15" s="13">
        <v>8.8000000000000007</v>
      </c>
      <c r="J15" s="13">
        <v>16</v>
      </c>
      <c r="K15" s="13">
        <v>26.7</v>
      </c>
    </row>
    <row r="16" spans="1:14" x14ac:dyDescent="0.25">
      <c r="A16" s="13"/>
      <c r="B16" s="13">
        <v>0.5</v>
      </c>
      <c r="C16" s="13">
        <v>5.5</v>
      </c>
      <c r="D16" s="13">
        <v>7.1</v>
      </c>
      <c r="E16" s="13" t="s">
        <v>21</v>
      </c>
      <c r="F16" s="13" t="s">
        <v>21</v>
      </c>
      <c r="G16" s="13">
        <v>0.5</v>
      </c>
      <c r="H16" s="13">
        <v>4.3</v>
      </c>
      <c r="I16" s="13">
        <v>8.4</v>
      </c>
      <c r="J16" s="13">
        <v>16.7</v>
      </c>
      <c r="K16" s="13">
        <v>27.1</v>
      </c>
    </row>
    <row r="17" spans="1:19" x14ac:dyDescent="0.25">
      <c r="A17" s="13" t="s">
        <v>44</v>
      </c>
      <c r="B17" s="13">
        <f>AVERAGE(B12:B16)</f>
        <v>0.52</v>
      </c>
      <c r="C17" s="13">
        <f t="shared" ref="C17:K17" si="3">AVERAGE(C12:C16)</f>
        <v>5</v>
      </c>
      <c r="D17" s="13">
        <f t="shared" si="3"/>
        <v>6.9599999999999991</v>
      </c>
      <c r="E17" s="13">
        <f t="shared" si="3"/>
        <v>14.375</v>
      </c>
      <c r="F17" s="13">
        <f t="shared" si="3"/>
        <v>23.6</v>
      </c>
      <c r="G17" s="13">
        <f t="shared" si="3"/>
        <v>0.5</v>
      </c>
      <c r="H17" s="13">
        <f t="shared" si="3"/>
        <v>4.12</v>
      </c>
      <c r="I17" s="13">
        <f t="shared" si="3"/>
        <v>8.1999999999999993</v>
      </c>
      <c r="J17" s="13">
        <f t="shared" si="3"/>
        <v>16.14</v>
      </c>
      <c r="K17" s="13">
        <f t="shared" si="3"/>
        <v>27.119999999999997</v>
      </c>
      <c r="M17" t="s">
        <v>46</v>
      </c>
      <c r="N17">
        <f>_xlfn.STDEV.P(B12:K16)/SQRT(COUNT(B12:K16))</f>
        <v>1.2501519907595235</v>
      </c>
    </row>
    <row r="18" spans="1:19" x14ac:dyDescent="0.25">
      <c r="A18" s="13" t="s">
        <v>45</v>
      </c>
      <c r="B18" s="13">
        <f>_xlfn.STDEV.P(B12:B16)</f>
        <v>3.9999999999999994E-2</v>
      </c>
      <c r="C18" s="13">
        <f t="shared" ref="C18:K18" si="4">_xlfn.STDEV.P(C12:C16)</f>
        <v>0.3898717737923586</v>
      </c>
      <c r="D18" s="13">
        <f t="shared" si="4"/>
        <v>0.22449944320643658</v>
      </c>
      <c r="E18" s="13">
        <f t="shared" si="4"/>
        <v>8.2915619758884701E-2</v>
      </c>
      <c r="F18" s="13">
        <f t="shared" si="4"/>
        <v>0</v>
      </c>
      <c r="G18" s="13">
        <f t="shared" si="4"/>
        <v>0</v>
      </c>
      <c r="H18" s="13">
        <f t="shared" si="4"/>
        <v>0.14696938456699071</v>
      </c>
      <c r="I18" s="13">
        <f t="shared" si="4"/>
        <v>0.3633180424916993</v>
      </c>
      <c r="J18" s="13">
        <f t="shared" si="4"/>
        <v>0.4758150901348126</v>
      </c>
      <c r="K18" s="13">
        <f t="shared" si="4"/>
        <v>0.35999999999999988</v>
      </c>
    </row>
    <row r="19" spans="1:19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9" x14ac:dyDescent="0.25">
      <c r="A20" s="15" t="s">
        <v>2</v>
      </c>
      <c r="B20" s="13">
        <v>1</v>
      </c>
      <c r="C20" s="13">
        <v>10.3</v>
      </c>
      <c r="D20" s="13">
        <v>11.6</v>
      </c>
      <c r="E20" s="4">
        <v>12.6</v>
      </c>
      <c r="F20" s="13" t="s">
        <v>21</v>
      </c>
      <c r="G20" s="13">
        <v>0.9</v>
      </c>
      <c r="H20" s="13">
        <v>7.9</v>
      </c>
      <c r="I20" s="4">
        <v>11.7</v>
      </c>
      <c r="J20" s="4">
        <v>12.9</v>
      </c>
      <c r="K20" s="13" t="s">
        <v>21</v>
      </c>
    </row>
    <row r="21" spans="1:19" x14ac:dyDescent="0.25">
      <c r="A21" s="13"/>
      <c r="B21" s="13">
        <v>0.9</v>
      </c>
      <c r="C21" s="13">
        <v>9.8000000000000007</v>
      </c>
      <c r="D21" s="13">
        <v>11.6</v>
      </c>
      <c r="E21" s="13" t="s">
        <v>21</v>
      </c>
      <c r="F21" s="13" t="s">
        <v>21</v>
      </c>
      <c r="G21" s="13">
        <v>0.9</v>
      </c>
      <c r="H21" s="13">
        <v>8.1</v>
      </c>
      <c r="I21" s="4">
        <v>11.7</v>
      </c>
      <c r="J21" s="4">
        <v>12.8</v>
      </c>
      <c r="K21" s="13" t="s">
        <v>21</v>
      </c>
    </row>
    <row r="22" spans="1:19" x14ac:dyDescent="0.25">
      <c r="A22" s="13"/>
      <c r="B22" s="13">
        <v>0.9</v>
      </c>
      <c r="C22" s="13">
        <v>10.1</v>
      </c>
      <c r="D22" s="13">
        <v>11.6</v>
      </c>
      <c r="E22" s="13">
        <v>12.7</v>
      </c>
      <c r="F22" s="13" t="s">
        <v>21</v>
      </c>
      <c r="G22" s="13">
        <v>0.9</v>
      </c>
      <c r="H22" s="13">
        <v>7.5</v>
      </c>
      <c r="I22" s="4">
        <v>11.7</v>
      </c>
      <c r="J22" s="13" t="s">
        <v>21</v>
      </c>
      <c r="K22" s="13" t="s">
        <v>21</v>
      </c>
    </row>
    <row r="23" spans="1:19" x14ac:dyDescent="0.25">
      <c r="A23" s="13"/>
      <c r="B23" s="13">
        <v>0.9</v>
      </c>
      <c r="C23" s="13">
        <v>11.1</v>
      </c>
      <c r="D23" s="13">
        <v>11.7</v>
      </c>
      <c r="E23" s="13">
        <v>12.6</v>
      </c>
      <c r="F23" s="13" t="s">
        <v>21</v>
      </c>
      <c r="G23" s="13">
        <v>0.9</v>
      </c>
      <c r="H23" s="13">
        <v>7.5</v>
      </c>
      <c r="I23" s="4">
        <v>11.7</v>
      </c>
      <c r="J23" s="13" t="s">
        <v>21</v>
      </c>
      <c r="K23" s="13" t="s">
        <v>21</v>
      </c>
    </row>
    <row r="24" spans="1:19" x14ac:dyDescent="0.25">
      <c r="A24" s="13"/>
      <c r="B24" s="13">
        <v>0.9</v>
      </c>
      <c r="C24" s="13">
        <v>10.8</v>
      </c>
      <c r="D24" s="13">
        <v>11.7</v>
      </c>
      <c r="E24" s="13">
        <v>12.7</v>
      </c>
      <c r="F24" s="13" t="s">
        <v>21</v>
      </c>
      <c r="G24" s="13">
        <v>0.9</v>
      </c>
      <c r="H24" s="13">
        <v>7.6</v>
      </c>
      <c r="I24" s="13">
        <v>11.7</v>
      </c>
      <c r="J24" s="13" t="s">
        <v>21</v>
      </c>
      <c r="K24" s="13" t="s">
        <v>21</v>
      </c>
    </row>
    <row r="25" spans="1:19" x14ac:dyDescent="0.25">
      <c r="A25" s="13" t="s">
        <v>44</v>
      </c>
      <c r="B25" s="13">
        <f>AVERAGE(B20:B24)</f>
        <v>0.91999999999999993</v>
      </c>
      <c r="C25" s="13">
        <f t="shared" ref="C25:K25" si="5">AVERAGE(C20:C24)</f>
        <v>10.420000000000002</v>
      </c>
      <c r="D25" s="13">
        <f t="shared" si="5"/>
        <v>11.64</v>
      </c>
      <c r="E25" s="13">
        <f t="shared" si="5"/>
        <v>12.649999999999999</v>
      </c>
      <c r="F25" s="13" t="e">
        <f t="shared" si="5"/>
        <v>#DIV/0!</v>
      </c>
      <c r="G25" s="13">
        <f t="shared" si="5"/>
        <v>0.9</v>
      </c>
      <c r="H25" s="13">
        <f t="shared" si="5"/>
        <v>7.7200000000000006</v>
      </c>
      <c r="I25" s="13">
        <f t="shared" si="5"/>
        <v>11.7</v>
      </c>
      <c r="J25" s="13">
        <f t="shared" si="5"/>
        <v>12.850000000000001</v>
      </c>
      <c r="K25" s="13" t="e">
        <f t="shared" si="5"/>
        <v>#DIV/0!</v>
      </c>
      <c r="M25" t="s">
        <v>46</v>
      </c>
      <c r="N25">
        <f>_xlfn.STDEV.P(B20:K24)/SQRT(COUNT(B20:K24))</f>
        <v>0.78635155333482931</v>
      </c>
    </row>
    <row r="26" spans="1:19" x14ac:dyDescent="0.25">
      <c r="A26" s="13" t="s">
        <v>45</v>
      </c>
      <c r="B26" s="13">
        <f>_xlfn.STDEV.P(B20:B24)</f>
        <v>3.9999999999999987E-2</v>
      </c>
      <c r="C26" s="13">
        <f t="shared" ref="C26:K26" si="6">_xlfn.STDEV.P(C20:C24)</f>
        <v>0.47074409183759264</v>
      </c>
      <c r="D26" s="13">
        <f t="shared" si="6"/>
        <v>4.8989794855663391E-2</v>
      </c>
      <c r="E26" s="13">
        <f t="shared" si="6"/>
        <v>4.9999999999999822E-2</v>
      </c>
      <c r="F26" s="13" t="e">
        <f t="shared" si="6"/>
        <v>#DIV/0!</v>
      </c>
      <c r="G26" s="13">
        <f t="shared" si="6"/>
        <v>0</v>
      </c>
      <c r="H26" s="13">
        <f t="shared" si="6"/>
        <v>0.24</v>
      </c>
      <c r="I26" s="13">
        <f t="shared" si="6"/>
        <v>0</v>
      </c>
      <c r="J26" s="13">
        <f t="shared" si="6"/>
        <v>4.9999999999999822E-2</v>
      </c>
      <c r="K26" s="13" t="e">
        <f t="shared" si="6"/>
        <v>#DIV/0!</v>
      </c>
    </row>
    <row r="27" spans="1:19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9" x14ac:dyDescent="0.25">
      <c r="A28" s="15" t="s">
        <v>23</v>
      </c>
      <c r="B28" s="13">
        <v>1.1000000000000001</v>
      </c>
      <c r="C28" s="13">
        <v>1.4</v>
      </c>
      <c r="D28" s="13">
        <v>1.7</v>
      </c>
      <c r="E28" s="4">
        <v>2.1</v>
      </c>
      <c r="F28" s="13">
        <v>1.8</v>
      </c>
      <c r="G28" s="13">
        <v>1.2</v>
      </c>
      <c r="H28" s="13">
        <v>1.6</v>
      </c>
      <c r="I28" s="4">
        <v>2</v>
      </c>
      <c r="J28" s="4">
        <v>2.6</v>
      </c>
      <c r="K28" s="4">
        <v>2.2999999999999998</v>
      </c>
      <c r="O28" t="s">
        <v>47</v>
      </c>
    </row>
    <row r="29" spans="1:19" x14ac:dyDescent="0.25">
      <c r="A29" s="13"/>
      <c r="B29" s="13">
        <v>1.1000000000000001</v>
      </c>
      <c r="C29" s="13">
        <v>1.4</v>
      </c>
      <c r="D29" s="13">
        <v>1.7</v>
      </c>
      <c r="E29" s="4">
        <v>2.1</v>
      </c>
      <c r="F29" s="13">
        <v>2.2999999999999998</v>
      </c>
      <c r="G29" s="13">
        <v>1.1000000000000001</v>
      </c>
      <c r="H29" s="13">
        <v>1.6</v>
      </c>
      <c r="I29" s="4">
        <v>2</v>
      </c>
      <c r="J29" s="4">
        <v>2.5</v>
      </c>
      <c r="K29" s="4">
        <v>2.9</v>
      </c>
    </row>
    <row r="30" spans="1:19" ht="15.75" thickBot="1" x14ac:dyDescent="0.3">
      <c r="A30" s="13"/>
      <c r="B30" s="13">
        <v>1.1000000000000001</v>
      </c>
      <c r="C30" s="13">
        <v>1.5</v>
      </c>
      <c r="D30" s="13">
        <v>1.7</v>
      </c>
      <c r="E30" s="4">
        <v>2.1</v>
      </c>
      <c r="F30" s="13">
        <v>2.2999999999999998</v>
      </c>
      <c r="G30" s="13">
        <v>1.2</v>
      </c>
      <c r="H30" s="13">
        <v>1.6</v>
      </c>
      <c r="I30" s="4">
        <v>2</v>
      </c>
      <c r="J30" s="4">
        <v>2.5</v>
      </c>
      <c r="K30" s="4">
        <v>2.9</v>
      </c>
      <c r="O30" t="s">
        <v>48</v>
      </c>
    </row>
    <row r="31" spans="1:19" x14ac:dyDescent="0.25">
      <c r="A31" s="13"/>
      <c r="B31" s="13">
        <v>1.1000000000000001</v>
      </c>
      <c r="C31" s="13">
        <v>1.4</v>
      </c>
      <c r="D31" s="13">
        <v>1.7</v>
      </c>
      <c r="E31" s="4">
        <v>2</v>
      </c>
      <c r="F31" s="13">
        <v>2.4</v>
      </c>
      <c r="G31" s="13">
        <v>1.1000000000000001</v>
      </c>
      <c r="H31" s="13">
        <v>1.6</v>
      </c>
      <c r="I31" s="4">
        <v>2</v>
      </c>
      <c r="J31" s="4">
        <v>2.6</v>
      </c>
      <c r="K31" s="4">
        <v>3</v>
      </c>
      <c r="O31" s="18" t="s">
        <v>49</v>
      </c>
      <c r="P31" s="18" t="s">
        <v>50</v>
      </c>
      <c r="Q31" s="18" t="s">
        <v>51</v>
      </c>
      <c r="R31" s="18" t="s">
        <v>52</v>
      </c>
      <c r="S31" s="18" t="s">
        <v>53</v>
      </c>
    </row>
    <row r="32" spans="1:19" x14ac:dyDescent="0.25">
      <c r="A32" s="13"/>
      <c r="B32" s="13">
        <v>1.1000000000000001</v>
      </c>
      <c r="C32" s="13">
        <v>1.5</v>
      </c>
      <c r="D32" s="13">
        <v>1.7</v>
      </c>
      <c r="E32" s="13">
        <v>2.1</v>
      </c>
      <c r="F32" s="13">
        <v>2.2999999999999998</v>
      </c>
      <c r="G32" s="13">
        <v>1.1000000000000001</v>
      </c>
      <c r="H32" s="13">
        <v>1.6</v>
      </c>
      <c r="I32" s="13">
        <v>2</v>
      </c>
      <c r="J32" s="13">
        <v>2.6</v>
      </c>
      <c r="K32" s="13">
        <v>3</v>
      </c>
      <c r="O32" s="16" t="s">
        <v>54</v>
      </c>
      <c r="P32" s="16">
        <v>5</v>
      </c>
      <c r="Q32" s="16">
        <v>5.5</v>
      </c>
      <c r="R32" s="16">
        <v>1.1000000000000001</v>
      </c>
      <c r="S32" s="16">
        <v>0</v>
      </c>
    </row>
    <row r="33" spans="1:21" x14ac:dyDescent="0.25">
      <c r="A33" s="13" t="s">
        <v>44</v>
      </c>
      <c r="B33">
        <f>AVERAGE(B28:B32)</f>
        <v>1.1000000000000001</v>
      </c>
      <c r="C33">
        <f t="shared" ref="C33:K33" si="7">AVERAGE(C28:C32)</f>
        <v>1.44</v>
      </c>
      <c r="D33">
        <f t="shared" si="7"/>
        <v>1.7</v>
      </c>
      <c r="E33">
        <f t="shared" si="7"/>
        <v>2.08</v>
      </c>
      <c r="F33">
        <f t="shared" si="7"/>
        <v>2.2199999999999998</v>
      </c>
      <c r="G33">
        <f t="shared" si="7"/>
        <v>1.1399999999999999</v>
      </c>
      <c r="H33">
        <f t="shared" si="7"/>
        <v>1.6</v>
      </c>
      <c r="I33">
        <f t="shared" si="7"/>
        <v>2</v>
      </c>
      <c r="J33">
        <f t="shared" si="7"/>
        <v>2.5599999999999996</v>
      </c>
      <c r="K33">
        <f t="shared" si="7"/>
        <v>2.82</v>
      </c>
      <c r="M33" t="s">
        <v>46</v>
      </c>
      <c r="N33">
        <f>_xlfn.STDEV.P(B28:K32)/SQRT(COUNT(B28:K32))</f>
        <v>7.8720264227199035E-2</v>
      </c>
      <c r="O33" s="16" t="s">
        <v>55</v>
      </c>
      <c r="P33" s="16">
        <v>5</v>
      </c>
      <c r="Q33" s="16">
        <v>7.1999999999999993</v>
      </c>
      <c r="R33" s="16">
        <v>1.44</v>
      </c>
      <c r="S33" s="16">
        <v>3.0000000000000053E-3</v>
      </c>
    </row>
    <row r="34" spans="1:21" x14ac:dyDescent="0.25">
      <c r="A34" s="13" t="s">
        <v>45</v>
      </c>
      <c r="B34">
        <f>_xlfn.STDEV.P(B28:B32)</f>
        <v>0</v>
      </c>
      <c r="C34">
        <f t="shared" ref="C34:K34" si="8">_xlfn.STDEV.P(C28:C32)</f>
        <v>4.8989794855663606E-2</v>
      </c>
      <c r="D34">
        <f t="shared" si="8"/>
        <v>0</v>
      </c>
      <c r="E34">
        <f t="shared" si="8"/>
        <v>4.0000000000000036E-2</v>
      </c>
      <c r="F34">
        <f t="shared" si="8"/>
        <v>0.21354156504062616</v>
      </c>
      <c r="G34">
        <f t="shared" si="8"/>
        <v>4.8989794855663495E-2</v>
      </c>
      <c r="H34">
        <f t="shared" si="8"/>
        <v>0</v>
      </c>
      <c r="I34">
        <f t="shared" si="8"/>
        <v>0</v>
      </c>
      <c r="J34">
        <f t="shared" si="8"/>
        <v>4.8989794855663606E-2</v>
      </c>
      <c r="K34">
        <f t="shared" si="8"/>
        <v>0.26381811916545844</v>
      </c>
      <c r="O34" s="16" t="s">
        <v>56</v>
      </c>
      <c r="P34" s="16">
        <v>5</v>
      </c>
      <c r="Q34" s="16">
        <v>8.5</v>
      </c>
      <c r="R34" s="16">
        <v>1.7</v>
      </c>
      <c r="S34" s="16">
        <v>0</v>
      </c>
    </row>
    <row r="35" spans="1:21" x14ac:dyDescent="0.25">
      <c r="O35" s="16" t="s">
        <v>57</v>
      </c>
      <c r="P35" s="16">
        <v>5</v>
      </c>
      <c r="Q35" s="16">
        <v>10.4</v>
      </c>
      <c r="R35" s="16">
        <v>2.08</v>
      </c>
      <c r="S35" s="16">
        <v>2.0000000000000035E-3</v>
      </c>
    </row>
    <row r="36" spans="1:21" x14ac:dyDescent="0.25">
      <c r="O36" s="16" t="s">
        <v>58</v>
      </c>
      <c r="P36" s="16">
        <v>5</v>
      </c>
      <c r="Q36" s="16">
        <v>11.099999999999998</v>
      </c>
      <c r="R36" s="16">
        <v>2.2199999999999998</v>
      </c>
      <c r="S36" s="16">
        <v>5.6999999999999967E-2</v>
      </c>
    </row>
    <row r="37" spans="1:21" x14ac:dyDescent="0.25">
      <c r="O37" s="16" t="s">
        <v>59</v>
      </c>
      <c r="P37" s="16">
        <v>5</v>
      </c>
      <c r="Q37" s="16">
        <v>5.6999999999999993</v>
      </c>
      <c r="R37" s="16">
        <v>1.1399999999999999</v>
      </c>
      <c r="S37" s="16">
        <v>2.9999999999999918E-3</v>
      </c>
    </row>
    <row r="38" spans="1:21" x14ac:dyDescent="0.25">
      <c r="O38" s="16" t="s">
        <v>60</v>
      </c>
      <c r="P38" s="16">
        <v>5</v>
      </c>
      <c r="Q38" s="16">
        <v>8</v>
      </c>
      <c r="R38" s="16">
        <v>1.6</v>
      </c>
      <c r="S38" s="16">
        <v>0</v>
      </c>
    </row>
    <row r="39" spans="1:21" x14ac:dyDescent="0.25">
      <c r="O39" s="16" t="s">
        <v>61</v>
      </c>
      <c r="P39" s="16">
        <v>5</v>
      </c>
      <c r="Q39" s="16">
        <v>10</v>
      </c>
      <c r="R39" s="16">
        <v>2</v>
      </c>
      <c r="S39" s="16">
        <v>0</v>
      </c>
    </row>
    <row r="40" spans="1:21" x14ac:dyDescent="0.25">
      <c r="O40" s="16" t="s">
        <v>62</v>
      </c>
      <c r="P40" s="16">
        <v>5</v>
      </c>
      <c r="Q40" s="16">
        <v>12.799999999999999</v>
      </c>
      <c r="R40" s="16">
        <v>2.5599999999999996</v>
      </c>
      <c r="S40" s="16">
        <v>3.0000000000000053E-3</v>
      </c>
    </row>
    <row r="41" spans="1:21" ht="15.75" thickBot="1" x14ac:dyDescent="0.3">
      <c r="O41" s="17" t="s">
        <v>63</v>
      </c>
      <c r="P41" s="17">
        <v>5</v>
      </c>
      <c r="Q41" s="17">
        <v>14.1</v>
      </c>
      <c r="R41" s="17">
        <v>2.82</v>
      </c>
      <c r="S41" s="17">
        <v>8.7000000000000036E-2</v>
      </c>
    </row>
    <row r="44" spans="1:21" ht="15.75" thickBot="1" x14ac:dyDescent="0.3">
      <c r="O44" t="s">
        <v>64</v>
      </c>
    </row>
    <row r="45" spans="1:21" x14ac:dyDescent="0.25">
      <c r="O45" s="18" t="s">
        <v>65</v>
      </c>
      <c r="P45" s="18" t="s">
        <v>66</v>
      </c>
      <c r="Q45" s="18" t="s">
        <v>67</v>
      </c>
      <c r="R45" s="18" t="s">
        <v>68</v>
      </c>
      <c r="S45" s="18" t="s">
        <v>69</v>
      </c>
      <c r="T45" s="18" t="s">
        <v>70</v>
      </c>
      <c r="U45" s="18" t="s">
        <v>71</v>
      </c>
    </row>
    <row r="46" spans="1:21" x14ac:dyDescent="0.25">
      <c r="O46" s="16" t="s">
        <v>72</v>
      </c>
      <c r="P46" s="16">
        <v>14.872199999999999</v>
      </c>
      <c r="Q46" s="16">
        <v>9</v>
      </c>
      <c r="R46" s="16">
        <v>1.6524666666666665</v>
      </c>
      <c r="S46" s="16">
        <v>106.61075268817201</v>
      </c>
      <c r="T46" s="19">
        <v>4.3159859942341945E-25</v>
      </c>
      <c r="U46" s="16">
        <v>2.1240292640166967</v>
      </c>
    </row>
    <row r="47" spans="1:21" x14ac:dyDescent="0.25">
      <c r="O47" s="16" t="s">
        <v>73</v>
      </c>
      <c r="P47" s="16">
        <v>0.62000000000000011</v>
      </c>
      <c r="Q47" s="16">
        <v>40</v>
      </c>
      <c r="R47" s="16">
        <v>1.5500000000000003E-2</v>
      </c>
      <c r="S47" s="16"/>
      <c r="T47" s="16"/>
      <c r="U47" s="16"/>
    </row>
    <row r="48" spans="1:21" x14ac:dyDescent="0.25">
      <c r="O48" s="16"/>
      <c r="P48" s="16"/>
      <c r="Q48" s="16"/>
      <c r="R48" s="16"/>
      <c r="S48" s="16"/>
      <c r="T48" s="16"/>
      <c r="U48" s="16"/>
    </row>
    <row r="49" spans="15:21" ht="15.75" thickBot="1" x14ac:dyDescent="0.3">
      <c r="O49" s="17" t="s">
        <v>74</v>
      </c>
      <c r="P49" s="17">
        <v>15.492199999999999</v>
      </c>
      <c r="Q49" s="17">
        <v>49</v>
      </c>
      <c r="R49" s="17"/>
      <c r="S49" s="17"/>
      <c r="T49" s="17"/>
      <c r="U49" s="17"/>
    </row>
  </sheetData>
  <mergeCells count="2">
    <mergeCell ref="B1:F1"/>
    <mergeCell ref="G1:K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529D-511B-49B2-96DA-646623335B16}">
  <dimension ref="A1:Z90"/>
  <sheetViews>
    <sheetView zoomScaleNormal="100" workbookViewId="0">
      <selection activeCell="F28" sqref="F28"/>
    </sheetView>
  </sheetViews>
  <sheetFormatPr defaultRowHeight="15" x14ac:dyDescent="0.25"/>
  <cols>
    <col min="1" max="1" width="23.28515625" customWidth="1"/>
    <col min="6" max="6" width="22.28515625" customWidth="1"/>
  </cols>
  <sheetData>
    <row r="1" spans="1:11" x14ac:dyDescent="0.25">
      <c r="B1" s="42" t="s">
        <v>29</v>
      </c>
      <c r="C1" s="42"/>
      <c r="D1" s="42"/>
      <c r="E1" s="42"/>
      <c r="F1" s="43"/>
      <c r="G1" s="41" t="s">
        <v>30</v>
      </c>
      <c r="H1" s="41"/>
      <c r="I1" s="41"/>
      <c r="J1" s="41"/>
      <c r="K1" s="41"/>
    </row>
    <row r="2" spans="1:11" x14ac:dyDescent="0.25">
      <c r="B2" s="20">
        <v>100</v>
      </c>
      <c r="C2" s="20">
        <v>5000</v>
      </c>
      <c r="D2" s="20">
        <v>10000</v>
      </c>
      <c r="E2" s="20">
        <v>20000</v>
      </c>
      <c r="F2" s="21">
        <v>27000</v>
      </c>
      <c r="G2" s="20">
        <v>100</v>
      </c>
      <c r="H2" s="20">
        <v>5000</v>
      </c>
      <c r="I2" s="20">
        <v>10000</v>
      </c>
      <c r="J2" s="20">
        <v>20000</v>
      </c>
      <c r="K2" s="20">
        <v>27000</v>
      </c>
    </row>
    <row r="3" spans="1:11" x14ac:dyDescent="0.25">
      <c r="A3" s="22" t="s">
        <v>0</v>
      </c>
      <c r="B3">
        <v>0.8</v>
      </c>
      <c r="C3">
        <v>20.399999999999999</v>
      </c>
      <c r="D3" t="s">
        <v>21</v>
      </c>
      <c r="E3" t="s">
        <v>21</v>
      </c>
      <c r="F3" s="1" t="s">
        <v>21</v>
      </c>
      <c r="G3">
        <v>0.9</v>
      </c>
      <c r="H3">
        <v>20.7</v>
      </c>
      <c r="I3" t="s">
        <v>21</v>
      </c>
      <c r="J3" t="s">
        <v>21</v>
      </c>
      <c r="K3" t="s">
        <v>21</v>
      </c>
    </row>
    <row r="4" spans="1:11" x14ac:dyDescent="0.25">
      <c r="B4">
        <v>0.8</v>
      </c>
      <c r="C4" t="s">
        <v>21</v>
      </c>
      <c r="D4" t="s">
        <v>21</v>
      </c>
      <c r="E4" t="s">
        <v>21</v>
      </c>
      <c r="F4" s="1" t="s">
        <v>21</v>
      </c>
      <c r="G4">
        <v>0.9</v>
      </c>
      <c r="H4">
        <v>20.2</v>
      </c>
      <c r="I4" t="s">
        <v>21</v>
      </c>
      <c r="J4" t="s">
        <v>21</v>
      </c>
      <c r="K4" t="s">
        <v>21</v>
      </c>
    </row>
    <row r="5" spans="1:11" x14ac:dyDescent="0.25">
      <c r="B5">
        <v>0.9</v>
      </c>
      <c r="C5" t="s">
        <v>21</v>
      </c>
      <c r="D5" t="s">
        <v>21</v>
      </c>
      <c r="E5" t="s">
        <v>21</v>
      </c>
      <c r="F5" s="1" t="s">
        <v>21</v>
      </c>
      <c r="G5">
        <v>0.9</v>
      </c>
      <c r="H5">
        <v>19.600000000000001</v>
      </c>
      <c r="I5" t="s">
        <v>21</v>
      </c>
      <c r="J5" t="s">
        <v>21</v>
      </c>
      <c r="K5" t="s">
        <v>21</v>
      </c>
    </row>
    <row r="6" spans="1:11" x14ac:dyDescent="0.25">
      <c r="B6">
        <v>1</v>
      </c>
      <c r="C6" t="s">
        <v>21</v>
      </c>
      <c r="D6" t="s">
        <v>21</v>
      </c>
      <c r="E6" t="s">
        <v>21</v>
      </c>
      <c r="F6" s="1" t="s">
        <v>21</v>
      </c>
      <c r="G6">
        <v>0.9</v>
      </c>
      <c r="H6">
        <v>20.399999999999999</v>
      </c>
      <c r="I6" t="s">
        <v>21</v>
      </c>
      <c r="J6" t="s">
        <v>21</v>
      </c>
      <c r="K6" t="s">
        <v>21</v>
      </c>
    </row>
    <row r="7" spans="1:11" x14ac:dyDescent="0.25">
      <c r="B7">
        <v>1.2</v>
      </c>
      <c r="C7">
        <v>20.7</v>
      </c>
      <c r="D7" t="s">
        <v>21</v>
      </c>
      <c r="E7" t="s">
        <v>21</v>
      </c>
      <c r="F7" s="1" t="s">
        <v>21</v>
      </c>
      <c r="G7">
        <v>0.9</v>
      </c>
      <c r="H7">
        <v>20.7</v>
      </c>
      <c r="I7" t="s">
        <v>21</v>
      </c>
      <c r="J7" t="s">
        <v>21</v>
      </c>
      <c r="K7" t="s">
        <v>21</v>
      </c>
    </row>
    <row r="9" spans="1:11" x14ac:dyDescent="0.25">
      <c r="A9" t="s">
        <v>43</v>
      </c>
      <c r="B9">
        <f>AVERAGE(B3:B7)</f>
        <v>0.94000000000000006</v>
      </c>
      <c r="C9">
        <f t="shared" ref="C9:K9" si="0">AVERAGE(C3:C7)</f>
        <v>20.549999999999997</v>
      </c>
      <c r="D9" t="e">
        <f t="shared" si="0"/>
        <v>#DIV/0!</v>
      </c>
      <c r="E9" t="e">
        <f t="shared" si="0"/>
        <v>#DIV/0!</v>
      </c>
      <c r="F9" t="e">
        <f t="shared" si="0"/>
        <v>#DIV/0!</v>
      </c>
      <c r="G9">
        <f t="shared" si="0"/>
        <v>0.9</v>
      </c>
      <c r="H9">
        <f t="shared" si="0"/>
        <v>20.32</v>
      </c>
      <c r="I9" t="e">
        <f t="shared" si="0"/>
        <v>#DIV/0!</v>
      </c>
      <c r="J9" t="e">
        <f t="shared" si="0"/>
        <v>#DIV/0!</v>
      </c>
      <c r="K9" t="e">
        <f t="shared" si="0"/>
        <v>#DIV/0!</v>
      </c>
    </row>
    <row r="12" spans="1:11" x14ac:dyDescent="0.25">
      <c r="A12" s="45" t="s">
        <v>76</v>
      </c>
      <c r="B12" s="45"/>
      <c r="C12" s="45"/>
      <c r="D12" s="45"/>
      <c r="E12" s="45"/>
      <c r="F12" s="27"/>
      <c r="G12" s="45" t="s">
        <v>76</v>
      </c>
      <c r="H12" s="45"/>
      <c r="I12" s="45"/>
      <c r="J12" s="45"/>
      <c r="K12" s="45"/>
    </row>
    <row r="13" spans="1:11" x14ac:dyDescent="0.25">
      <c r="B13" s="42" t="s">
        <v>29</v>
      </c>
      <c r="C13" s="42"/>
      <c r="D13" s="44" t="s">
        <v>30</v>
      </c>
      <c r="E13" s="42"/>
      <c r="F13" s="24"/>
      <c r="H13" s="42">
        <v>100</v>
      </c>
      <c r="I13" s="42"/>
      <c r="J13" s="44">
        <v>5000</v>
      </c>
      <c r="K13" s="42"/>
    </row>
    <row r="14" spans="1:11" x14ac:dyDescent="0.25">
      <c r="B14" s="20">
        <v>100</v>
      </c>
      <c r="C14" s="20">
        <v>5000</v>
      </c>
      <c r="D14" s="25">
        <v>100</v>
      </c>
      <c r="E14" s="20">
        <v>5000</v>
      </c>
      <c r="F14" s="15"/>
      <c r="H14" s="20" t="s">
        <v>30</v>
      </c>
      <c r="I14" s="20" t="s">
        <v>29</v>
      </c>
      <c r="J14" s="25" t="s">
        <v>30</v>
      </c>
      <c r="K14" s="20" t="s">
        <v>29</v>
      </c>
    </row>
    <row r="15" spans="1:11" x14ac:dyDescent="0.25">
      <c r="A15" s="22" t="s">
        <v>0</v>
      </c>
      <c r="B15">
        <v>0.8</v>
      </c>
      <c r="C15">
        <v>20.399999999999999</v>
      </c>
      <c r="D15" s="26">
        <v>0.9</v>
      </c>
      <c r="E15" s="13">
        <v>20.7</v>
      </c>
      <c r="F15" s="13"/>
      <c r="G15" s="22" t="s">
        <v>0</v>
      </c>
      <c r="H15" s="26">
        <v>0.9</v>
      </c>
      <c r="I15">
        <v>0.8</v>
      </c>
      <c r="J15" s="13">
        <v>20.7</v>
      </c>
      <c r="K15">
        <v>20.399999999999999</v>
      </c>
    </row>
    <row r="16" spans="1:11" x14ac:dyDescent="0.25">
      <c r="B16">
        <v>0.8</v>
      </c>
      <c r="D16" s="26">
        <v>0.9</v>
      </c>
      <c r="E16" s="13">
        <v>20.2</v>
      </c>
      <c r="F16" s="13"/>
      <c r="H16" s="26">
        <v>0.9</v>
      </c>
      <c r="I16">
        <v>0.8</v>
      </c>
      <c r="J16" s="13">
        <v>20.2</v>
      </c>
    </row>
    <row r="17" spans="1:15" x14ac:dyDescent="0.25">
      <c r="B17">
        <v>0.9</v>
      </c>
      <c r="D17" s="26">
        <v>0.9</v>
      </c>
      <c r="E17" s="13">
        <v>19.600000000000001</v>
      </c>
      <c r="F17" s="13"/>
      <c r="H17" s="26">
        <v>0.9</v>
      </c>
      <c r="I17">
        <v>0.9</v>
      </c>
      <c r="J17" s="13">
        <v>19.600000000000001</v>
      </c>
    </row>
    <row r="18" spans="1:15" x14ac:dyDescent="0.25">
      <c r="B18">
        <v>1</v>
      </c>
      <c r="D18" s="26">
        <v>0.9</v>
      </c>
      <c r="E18" s="13">
        <v>20.399999999999999</v>
      </c>
      <c r="F18" s="13"/>
      <c r="H18" s="26">
        <v>0.9</v>
      </c>
      <c r="I18">
        <v>1</v>
      </c>
      <c r="J18" s="13">
        <v>20.399999999999999</v>
      </c>
    </row>
    <row r="19" spans="1:15" x14ac:dyDescent="0.25">
      <c r="B19">
        <v>1.2</v>
      </c>
      <c r="C19">
        <v>20.7</v>
      </c>
      <c r="D19" s="26">
        <v>0.9</v>
      </c>
      <c r="E19" s="13">
        <v>20.7</v>
      </c>
      <c r="F19" s="13"/>
      <c r="H19" s="26">
        <v>0.9</v>
      </c>
      <c r="I19">
        <v>1.2</v>
      </c>
      <c r="J19" s="13">
        <v>20.7</v>
      </c>
      <c r="K19">
        <v>20.7</v>
      </c>
    </row>
    <row r="20" spans="1:15" ht="15.75" thickBot="1" x14ac:dyDescent="0.3">
      <c r="D20" s="26"/>
      <c r="E20" s="13"/>
      <c r="J20" s="26"/>
      <c r="K20" s="13"/>
    </row>
    <row r="21" spans="1:15" ht="16.5" thickTop="1" thickBot="1" x14ac:dyDescent="0.3">
      <c r="A21" t="s">
        <v>43</v>
      </c>
      <c r="B21">
        <f>AVERAGE(B15:B19)</f>
        <v>0.94000000000000006</v>
      </c>
      <c r="C21" s="28">
        <f t="shared" ref="C21" si="1">AVERAGE(C15:C19)</f>
        <v>20.549999999999997</v>
      </c>
      <c r="D21" s="26">
        <f>AVERAGE(D15:D19)</f>
        <v>0.9</v>
      </c>
      <c r="E21" s="13">
        <f>AVERAGE(E15:E19)</f>
        <v>20.32</v>
      </c>
      <c r="G21" t="s">
        <v>43</v>
      </c>
      <c r="H21">
        <f>AVERAGE(H15:H19)</f>
        <v>0.9</v>
      </c>
      <c r="I21">
        <f t="shared" ref="I21" si="2">AVERAGE(I15:I19)</f>
        <v>0.94000000000000006</v>
      </c>
      <c r="J21" s="26">
        <f>AVERAGE(J15:J19)</f>
        <v>20.32</v>
      </c>
      <c r="K21" s="13">
        <f>AVERAGE(K15:K19)</f>
        <v>20.549999999999997</v>
      </c>
    </row>
    <row r="22" spans="1:15" ht="15.75" thickTop="1" x14ac:dyDescent="0.25">
      <c r="C22" s="23"/>
      <c r="I22" s="23"/>
    </row>
    <row r="23" spans="1:15" ht="15.75" thickBot="1" x14ac:dyDescent="0.3">
      <c r="A23" t="s">
        <v>45</v>
      </c>
      <c r="B23">
        <f>_xlfn.STDEV.P(B15:B19)</f>
        <v>0.14966629547095747</v>
      </c>
      <c r="C23">
        <f t="shared" ref="C23:E23" si="3">_xlfn.STDEV.P(C15:C19)</f>
        <v>0.15000000000000036</v>
      </c>
      <c r="D23">
        <f t="shared" si="3"/>
        <v>0</v>
      </c>
      <c r="E23">
        <f t="shared" si="3"/>
        <v>0.40693979898751531</v>
      </c>
      <c r="G23" t="s">
        <v>45</v>
      </c>
      <c r="H23">
        <f>_xlfn.STDEV.P(H15:H19)</f>
        <v>0</v>
      </c>
      <c r="I23">
        <f t="shared" ref="I23:K23" si="4">_xlfn.STDEV.P(I15:I19)</f>
        <v>0.14966629547095747</v>
      </c>
      <c r="J23">
        <f t="shared" si="4"/>
        <v>0.40693979898751531</v>
      </c>
      <c r="K23">
        <f t="shared" si="4"/>
        <v>0.15000000000000036</v>
      </c>
    </row>
    <row r="24" spans="1:15" ht="16.5" thickTop="1" thickBot="1" x14ac:dyDescent="0.3">
      <c r="A24" s="28" t="s">
        <v>46</v>
      </c>
      <c r="B24">
        <f>_xlfn.STDEV.P(B15:C19)/SQRT(COUNT(B15:C19))</f>
        <v>3.3488259985423419</v>
      </c>
      <c r="G24" s="28" t="s">
        <v>46</v>
      </c>
      <c r="H24">
        <f>_xlfn.STDEV.P(H15:I19)/SQRT(COUNT(H15:I19))</f>
        <v>3.4058772731852545E-2</v>
      </c>
    </row>
    <row r="25" spans="1:15" ht="16.5" thickTop="1" thickBot="1" x14ac:dyDescent="0.3">
      <c r="A25" t="s">
        <v>75</v>
      </c>
      <c r="B25">
        <f>_xlfn.CONFIDENCE.T(0.05,B23,5)</f>
        <v>0.18583525083081495</v>
      </c>
      <c r="C25" s="28">
        <f>_xlfn.CONFIDENCE.T(0.05,C23,2)</f>
        <v>1.3476965298140675</v>
      </c>
      <c r="D25" s="28" t="e">
        <f>_xlfn.CONFIDENCE.T(0.05,D23,5)</f>
        <v>#NUM!</v>
      </c>
      <c r="E25">
        <f t="shared" ref="E25" si="5">_xlfn.CONFIDENCE.T(0.05,E23,5)</f>
        <v>0.50528249783907431</v>
      </c>
      <c r="G25" t="s">
        <v>75</v>
      </c>
      <c r="H25" t="e">
        <f>_xlfn.CONFIDENCE.T(0.05,H23,5)</f>
        <v>#NUM!</v>
      </c>
      <c r="I25">
        <f t="shared" ref="I25:J25" si="6">_xlfn.CONFIDENCE.T(0.05,I23,5)</f>
        <v>0.18583525083081495</v>
      </c>
      <c r="J25" s="28">
        <f t="shared" si="6"/>
        <v>0.50528249783907431</v>
      </c>
      <c r="K25">
        <f>_xlfn.CONFIDENCE.T(0.05,K23,2)</f>
        <v>1.3476965298140675</v>
      </c>
      <c r="L25" s="29"/>
      <c r="M25" s="29"/>
      <c r="N25" s="29"/>
      <c r="O25" s="29"/>
    </row>
    <row r="26" spans="1:15" ht="15.75" thickTop="1" x14ac:dyDescent="0.25">
      <c r="J26" s="23"/>
      <c r="K26" s="16"/>
      <c r="L26" s="16"/>
      <c r="M26" s="16"/>
      <c r="N26" s="16"/>
      <c r="O26" s="16"/>
    </row>
    <row r="27" spans="1:15" x14ac:dyDescent="0.25">
      <c r="J27" s="23"/>
      <c r="K27" s="16"/>
      <c r="L27" s="16"/>
      <c r="M27" s="16"/>
      <c r="N27" s="16"/>
      <c r="O27" s="16"/>
    </row>
    <row r="28" spans="1:15" x14ac:dyDescent="0.25">
      <c r="J28" s="23"/>
      <c r="K28" s="16"/>
      <c r="L28" s="16"/>
      <c r="M28" s="16"/>
      <c r="N28" s="16"/>
      <c r="O28" s="16"/>
    </row>
    <row r="29" spans="1:15" x14ac:dyDescent="0.25">
      <c r="J29" s="23"/>
      <c r="K29" s="16"/>
      <c r="L29" s="16"/>
      <c r="M29" s="16"/>
      <c r="N29" s="16"/>
      <c r="O29" s="16"/>
    </row>
    <row r="30" spans="1:15" ht="15.75" thickBot="1" x14ac:dyDescent="0.3">
      <c r="A30" s="46" t="s">
        <v>29</v>
      </c>
      <c r="B30" s="46"/>
      <c r="C30" s="46"/>
      <c r="D30" s="46"/>
      <c r="F30" s="46" t="s">
        <v>30</v>
      </c>
      <c r="G30" s="46"/>
      <c r="H30" s="46"/>
      <c r="I30" s="46"/>
      <c r="K30" s="13"/>
      <c r="L30" s="13"/>
      <c r="M30" s="13"/>
      <c r="N30" s="13"/>
      <c r="O30" s="13"/>
    </row>
    <row r="31" spans="1:15" x14ac:dyDescent="0.25">
      <c r="A31" s="18">
        <v>100</v>
      </c>
      <c r="B31" s="18"/>
      <c r="C31" s="18">
        <v>5000</v>
      </c>
      <c r="D31" s="18"/>
      <c r="F31" s="18">
        <v>100</v>
      </c>
      <c r="G31" s="18"/>
      <c r="H31" s="18">
        <v>5000</v>
      </c>
      <c r="I31" s="18"/>
    </row>
    <row r="32" spans="1:15" x14ac:dyDescent="0.25">
      <c r="A32" s="16"/>
      <c r="B32" s="16"/>
      <c r="C32" s="16"/>
      <c r="D32" s="16"/>
      <c r="F32" s="16"/>
      <c r="G32" s="16"/>
      <c r="H32" s="16"/>
      <c r="I32" s="16"/>
    </row>
    <row r="33" spans="1:9" x14ac:dyDescent="0.25">
      <c r="A33" s="16" t="s">
        <v>43</v>
      </c>
      <c r="B33" s="16">
        <v>0.94000000000000006</v>
      </c>
      <c r="C33" s="16" t="s">
        <v>43</v>
      </c>
      <c r="D33" s="16">
        <v>20.549999999999997</v>
      </c>
      <c r="F33" s="16" t="s">
        <v>43</v>
      </c>
      <c r="G33" s="16">
        <v>0.9</v>
      </c>
      <c r="H33" s="16" t="s">
        <v>43</v>
      </c>
      <c r="I33" s="16">
        <v>20.32</v>
      </c>
    </row>
    <row r="34" spans="1:9" x14ac:dyDescent="0.25">
      <c r="A34" s="16" t="s">
        <v>77</v>
      </c>
      <c r="B34" s="16">
        <v>7.4833147735478556E-2</v>
      </c>
      <c r="C34" s="16" t="s">
        <v>77</v>
      </c>
      <c r="D34" s="16">
        <v>0.15000000000000036</v>
      </c>
      <c r="F34" s="16" t="s">
        <v>77</v>
      </c>
      <c r="G34" s="16">
        <v>0</v>
      </c>
      <c r="H34" s="16" t="s">
        <v>77</v>
      </c>
      <c r="I34" s="16">
        <v>0.20346989949375766</v>
      </c>
    </row>
    <row r="35" spans="1:9" x14ac:dyDescent="0.25">
      <c r="A35" s="16" t="s">
        <v>78</v>
      </c>
      <c r="B35" s="16">
        <v>0.9</v>
      </c>
      <c r="C35" s="16" t="s">
        <v>78</v>
      </c>
      <c r="D35" s="16">
        <v>20.549999999999997</v>
      </c>
      <c r="F35" s="16" t="s">
        <v>78</v>
      </c>
      <c r="G35" s="16">
        <v>0.9</v>
      </c>
      <c r="H35" s="16" t="s">
        <v>78</v>
      </c>
      <c r="I35" s="16">
        <v>20.399999999999999</v>
      </c>
    </row>
    <row r="36" spans="1:9" x14ac:dyDescent="0.25">
      <c r="A36" s="16" t="s">
        <v>79</v>
      </c>
      <c r="B36" s="16">
        <v>0.8</v>
      </c>
      <c r="C36" s="16" t="s">
        <v>79</v>
      </c>
      <c r="D36" s="16" t="e">
        <v>#N/A</v>
      </c>
      <c r="F36" s="16" t="s">
        <v>79</v>
      </c>
      <c r="G36" s="16">
        <v>0.9</v>
      </c>
      <c r="H36" s="16" t="s">
        <v>79</v>
      </c>
      <c r="I36" s="16">
        <v>20.7</v>
      </c>
    </row>
    <row r="37" spans="1:9" x14ac:dyDescent="0.25">
      <c r="A37" s="16" t="s">
        <v>80</v>
      </c>
      <c r="B37" s="16">
        <v>0.16733200530681452</v>
      </c>
      <c r="C37" s="16" t="s">
        <v>80</v>
      </c>
      <c r="D37" s="16">
        <v>0.21213203435596475</v>
      </c>
      <c r="F37" s="16" t="s">
        <v>80</v>
      </c>
      <c r="G37" s="16">
        <v>0</v>
      </c>
      <c r="H37" s="16" t="s">
        <v>80</v>
      </c>
      <c r="I37" s="16">
        <v>0.45497252664309218</v>
      </c>
    </row>
    <row r="38" spans="1:9" x14ac:dyDescent="0.25">
      <c r="A38" s="16" t="s">
        <v>81</v>
      </c>
      <c r="B38" s="16">
        <v>2.7999999999999803E-2</v>
      </c>
      <c r="C38" s="16" t="s">
        <v>81</v>
      </c>
      <c r="D38" s="16">
        <v>4.5000000000000213E-2</v>
      </c>
      <c r="F38" s="16" t="s">
        <v>81</v>
      </c>
      <c r="G38" s="16">
        <v>0</v>
      </c>
      <c r="H38" s="16" t="s">
        <v>81</v>
      </c>
      <c r="I38" s="16">
        <v>0.20699999999999924</v>
      </c>
    </row>
    <row r="39" spans="1:9" x14ac:dyDescent="0.25">
      <c r="A39" s="16" t="s">
        <v>82</v>
      </c>
      <c r="B39" s="16">
        <v>0.53571428571428115</v>
      </c>
      <c r="C39" s="16" t="s">
        <v>82</v>
      </c>
      <c r="D39" s="16" t="e">
        <v>#DIV/0!</v>
      </c>
      <c r="F39" s="16" t="s">
        <v>82</v>
      </c>
      <c r="G39" s="16" t="e">
        <v>#DIV/0!</v>
      </c>
      <c r="H39" s="16" t="s">
        <v>82</v>
      </c>
      <c r="I39" s="16">
        <v>1.0635020653924272</v>
      </c>
    </row>
    <row r="40" spans="1:9" x14ac:dyDescent="0.25">
      <c r="A40" s="16" t="s">
        <v>83</v>
      </c>
      <c r="B40" s="16">
        <v>1.0885117692152499</v>
      </c>
      <c r="C40" s="16" t="s">
        <v>83</v>
      </c>
      <c r="D40" s="16" t="e">
        <v>#DIV/0!</v>
      </c>
      <c r="F40" s="16" t="s">
        <v>83</v>
      </c>
      <c r="G40" s="16" t="e">
        <v>#DIV/0!</v>
      </c>
      <c r="H40" s="16" t="s">
        <v>83</v>
      </c>
      <c r="I40" s="16">
        <v>-1.1711701483986388</v>
      </c>
    </row>
    <row r="41" spans="1:9" x14ac:dyDescent="0.25">
      <c r="A41" s="16" t="s">
        <v>84</v>
      </c>
      <c r="B41" s="16">
        <v>0.39999999999999991</v>
      </c>
      <c r="C41" s="16" t="s">
        <v>84</v>
      </c>
      <c r="D41" s="16">
        <v>0.30000000000000071</v>
      </c>
      <c r="F41" s="16" t="s">
        <v>84</v>
      </c>
      <c r="G41" s="16">
        <v>0</v>
      </c>
      <c r="H41" s="16" t="s">
        <v>84</v>
      </c>
      <c r="I41" s="16">
        <v>1.0999999999999979</v>
      </c>
    </row>
    <row r="42" spans="1:9" x14ac:dyDescent="0.25">
      <c r="A42" s="16" t="s">
        <v>85</v>
      </c>
      <c r="B42" s="16">
        <v>0.8</v>
      </c>
      <c r="C42" s="16" t="s">
        <v>85</v>
      </c>
      <c r="D42" s="16">
        <v>20.399999999999999</v>
      </c>
      <c r="F42" s="16" t="s">
        <v>85</v>
      </c>
      <c r="G42" s="16">
        <v>0.9</v>
      </c>
      <c r="H42" s="16" t="s">
        <v>85</v>
      </c>
      <c r="I42" s="16">
        <v>19.600000000000001</v>
      </c>
    </row>
    <row r="43" spans="1:9" x14ac:dyDescent="0.25">
      <c r="A43" s="16" t="s">
        <v>86</v>
      </c>
      <c r="B43" s="16">
        <v>1.2</v>
      </c>
      <c r="C43" s="16" t="s">
        <v>86</v>
      </c>
      <c r="D43" s="16">
        <v>20.7</v>
      </c>
      <c r="F43" s="16" t="s">
        <v>86</v>
      </c>
      <c r="G43" s="16">
        <v>0.9</v>
      </c>
      <c r="H43" s="16" t="s">
        <v>86</v>
      </c>
      <c r="I43" s="16">
        <v>20.7</v>
      </c>
    </row>
    <row r="44" spans="1:9" x14ac:dyDescent="0.25">
      <c r="A44" s="16" t="s">
        <v>51</v>
      </c>
      <c r="B44" s="16">
        <v>4.7</v>
      </c>
      <c r="C44" s="16" t="s">
        <v>51</v>
      </c>
      <c r="D44" s="16">
        <v>41.099999999999994</v>
      </c>
      <c r="F44" s="16" t="s">
        <v>51</v>
      </c>
      <c r="G44" s="16">
        <v>4.5</v>
      </c>
      <c r="H44" s="16" t="s">
        <v>51</v>
      </c>
      <c r="I44" s="16">
        <v>101.60000000000001</v>
      </c>
    </row>
    <row r="45" spans="1:9" x14ac:dyDescent="0.25">
      <c r="A45" s="16" t="s">
        <v>50</v>
      </c>
      <c r="B45" s="16">
        <v>5</v>
      </c>
      <c r="C45" s="16" t="s">
        <v>50</v>
      </c>
      <c r="D45" s="16">
        <v>2</v>
      </c>
      <c r="F45" s="16" t="s">
        <v>50</v>
      </c>
      <c r="G45" s="16">
        <v>5</v>
      </c>
      <c r="H45" s="16" t="s">
        <v>50</v>
      </c>
      <c r="I45" s="16">
        <v>5</v>
      </c>
    </row>
    <row r="46" spans="1:9" ht="15.75" thickBot="1" x14ac:dyDescent="0.3">
      <c r="A46" s="17" t="s">
        <v>87</v>
      </c>
      <c r="B46" s="17">
        <v>0.20777012673671275</v>
      </c>
      <c r="C46" s="17" t="s">
        <v>87</v>
      </c>
      <c r="D46" s="17">
        <v>1.9059307104262087</v>
      </c>
      <c r="F46" s="17" t="s">
        <v>87</v>
      </c>
      <c r="G46" s="17">
        <v>0</v>
      </c>
      <c r="H46" s="17" t="s">
        <v>87</v>
      </c>
      <c r="I46" s="17">
        <v>0.56492300650453031</v>
      </c>
    </row>
    <row r="47" spans="1:9" x14ac:dyDescent="0.25">
      <c r="A47" s="16"/>
      <c r="B47" s="16"/>
      <c r="C47" s="16"/>
      <c r="D47" s="16"/>
    </row>
    <row r="48" spans="1:9" x14ac:dyDescent="0.25">
      <c r="A48" s="16"/>
      <c r="B48" s="16"/>
      <c r="C48" s="16"/>
      <c r="D48" s="16"/>
    </row>
    <row r="50" spans="1:7" x14ac:dyDescent="0.25">
      <c r="A50" t="s">
        <v>47</v>
      </c>
      <c r="B50" s="23" t="s">
        <v>90</v>
      </c>
    </row>
    <row r="52" spans="1:7" ht="15.75" thickBot="1" x14ac:dyDescent="0.3">
      <c r="A52" t="s">
        <v>48</v>
      </c>
    </row>
    <row r="53" spans="1:7" x14ac:dyDescent="0.25">
      <c r="A53" s="18" t="s">
        <v>49</v>
      </c>
      <c r="B53" s="18" t="s">
        <v>50</v>
      </c>
      <c r="C53" s="18" t="s">
        <v>51</v>
      </c>
      <c r="D53" s="18" t="s">
        <v>52</v>
      </c>
      <c r="E53" s="18" t="s">
        <v>53</v>
      </c>
    </row>
    <row r="54" spans="1:7" x14ac:dyDescent="0.25">
      <c r="A54" s="16" t="s">
        <v>30</v>
      </c>
      <c r="B54" s="16">
        <v>5</v>
      </c>
      <c r="C54" s="16">
        <v>4.5</v>
      </c>
      <c r="D54" s="16">
        <v>0.9</v>
      </c>
      <c r="E54" s="16">
        <v>0</v>
      </c>
    </row>
    <row r="55" spans="1:7" ht="15.75" thickBot="1" x14ac:dyDescent="0.3">
      <c r="A55" s="17" t="s">
        <v>29</v>
      </c>
      <c r="B55" s="17">
        <v>5</v>
      </c>
      <c r="C55" s="17">
        <v>4.7</v>
      </c>
      <c r="D55" s="17">
        <v>0.94000000000000006</v>
      </c>
      <c r="E55" s="17">
        <v>2.7999999999999803E-2</v>
      </c>
    </row>
    <row r="58" spans="1:7" ht="15.75" thickBot="1" x14ac:dyDescent="0.3">
      <c r="A58" t="s">
        <v>64</v>
      </c>
    </row>
    <row r="59" spans="1:7" x14ac:dyDescent="0.25">
      <c r="A59" s="18" t="s">
        <v>65</v>
      </c>
      <c r="B59" s="18" t="s">
        <v>66</v>
      </c>
      <c r="C59" s="18" t="s">
        <v>67</v>
      </c>
      <c r="D59" s="18" t="s">
        <v>68</v>
      </c>
      <c r="E59" s="18" t="s">
        <v>69</v>
      </c>
      <c r="F59" s="18" t="s">
        <v>70</v>
      </c>
      <c r="G59" s="18" t="s">
        <v>71</v>
      </c>
    </row>
    <row r="60" spans="1:7" x14ac:dyDescent="0.25">
      <c r="A60" s="16" t="s">
        <v>72</v>
      </c>
      <c r="B60" s="16">
        <v>3.9999999999999758E-3</v>
      </c>
      <c r="C60" s="16">
        <v>1</v>
      </c>
      <c r="D60" s="16">
        <v>3.9999999999999758E-3</v>
      </c>
      <c r="E60" s="16">
        <v>0.28571428571428409</v>
      </c>
      <c r="F60" s="31">
        <v>0.60751121457670165</v>
      </c>
      <c r="G60" s="16">
        <v>5.3176550715787174</v>
      </c>
    </row>
    <row r="61" spans="1:7" x14ac:dyDescent="0.25">
      <c r="A61" s="16" t="s">
        <v>73</v>
      </c>
      <c r="B61" s="16">
        <v>0.11199999999999996</v>
      </c>
      <c r="C61" s="16">
        <v>8</v>
      </c>
      <c r="D61" s="16">
        <v>1.3999999999999995E-2</v>
      </c>
      <c r="E61" s="16"/>
      <c r="F61" s="16"/>
      <c r="G61" s="16"/>
    </row>
    <row r="62" spans="1:7" x14ac:dyDescent="0.25">
      <c r="A62" s="16"/>
      <c r="B62" s="16"/>
      <c r="C62" s="16"/>
      <c r="D62" s="16"/>
      <c r="E62" s="16"/>
      <c r="F62" s="16"/>
      <c r="G62" s="16"/>
    </row>
    <row r="63" spans="1:7" ht="15.75" thickBot="1" x14ac:dyDescent="0.3">
      <c r="A63" s="17" t="s">
        <v>74</v>
      </c>
      <c r="B63" s="17">
        <v>0.11599999999999994</v>
      </c>
      <c r="C63" s="17">
        <v>9</v>
      </c>
      <c r="D63" s="17"/>
      <c r="E63" s="17"/>
      <c r="F63" s="17"/>
      <c r="G63" s="17"/>
    </row>
    <row r="66" spans="1:24" x14ac:dyDescent="0.25">
      <c r="N66" s="30" t="s">
        <v>88</v>
      </c>
    </row>
    <row r="67" spans="1:24" x14ac:dyDescent="0.25">
      <c r="A67" t="s">
        <v>47</v>
      </c>
      <c r="B67" s="23" t="s">
        <v>91</v>
      </c>
    </row>
    <row r="68" spans="1:24" x14ac:dyDescent="0.25">
      <c r="N68" t="s">
        <v>89</v>
      </c>
    </row>
    <row r="69" spans="1:24" ht="15.75" thickBot="1" x14ac:dyDescent="0.3">
      <c r="A69" t="s">
        <v>48</v>
      </c>
    </row>
    <row r="70" spans="1:24" x14ac:dyDescent="0.25">
      <c r="A70" s="18" t="s">
        <v>49</v>
      </c>
      <c r="B70" s="18" t="s">
        <v>50</v>
      </c>
      <c r="C70" s="18" t="s">
        <v>51</v>
      </c>
      <c r="D70" s="18" t="s">
        <v>52</v>
      </c>
      <c r="E70" s="18" t="s">
        <v>53</v>
      </c>
    </row>
    <row r="71" spans="1:24" x14ac:dyDescent="0.25">
      <c r="A71" s="16" t="s">
        <v>30</v>
      </c>
      <c r="B71" s="16">
        <v>5</v>
      </c>
      <c r="C71" s="16">
        <v>101.60000000000001</v>
      </c>
      <c r="D71" s="16">
        <v>20.32</v>
      </c>
      <c r="E71" s="16">
        <v>0.20699999999999924</v>
      </c>
    </row>
    <row r="72" spans="1:24" ht="15.75" thickBot="1" x14ac:dyDescent="0.3">
      <c r="A72" s="17" t="s">
        <v>29</v>
      </c>
      <c r="B72" s="17">
        <v>2</v>
      </c>
      <c r="C72" s="17">
        <v>41.099999999999994</v>
      </c>
      <c r="D72" s="17">
        <v>20.549999999999997</v>
      </c>
      <c r="E72" s="17">
        <v>4.5000000000000213E-2</v>
      </c>
    </row>
    <row r="75" spans="1:24" ht="15.75" thickBot="1" x14ac:dyDescent="0.3">
      <c r="A75" t="s">
        <v>64</v>
      </c>
    </row>
    <row r="76" spans="1:24" x14ac:dyDescent="0.25">
      <c r="A76" s="18" t="s">
        <v>65</v>
      </c>
      <c r="B76" s="18" t="s">
        <v>66</v>
      </c>
      <c r="C76" s="18" t="s">
        <v>67</v>
      </c>
      <c r="D76" s="18" t="s">
        <v>68</v>
      </c>
      <c r="E76" s="18" t="s">
        <v>69</v>
      </c>
      <c r="F76" s="18" t="s">
        <v>70</v>
      </c>
      <c r="G76" s="18" t="s">
        <v>71</v>
      </c>
    </row>
    <row r="77" spans="1:24" x14ac:dyDescent="0.25">
      <c r="A77" s="16" t="s">
        <v>72</v>
      </c>
      <c r="B77" s="16">
        <v>7.5571428571428068E-2</v>
      </c>
      <c r="C77" s="16">
        <v>1</v>
      </c>
      <c r="D77" s="16">
        <v>7.5571428571428068E-2</v>
      </c>
      <c r="E77" s="16">
        <v>0.43282605138275088</v>
      </c>
      <c r="F77" s="31">
        <v>0.53968389024442009</v>
      </c>
      <c r="G77" s="16">
        <v>6.607890973703368</v>
      </c>
      <c r="K77" t="s">
        <v>47</v>
      </c>
      <c r="M77" s="23">
        <v>100</v>
      </c>
      <c r="T77" t="s">
        <v>47</v>
      </c>
    </row>
    <row r="78" spans="1:24" x14ac:dyDescent="0.25">
      <c r="A78" s="16" t="s">
        <v>73</v>
      </c>
      <c r="B78" s="16">
        <v>0.87299999999999722</v>
      </c>
      <c r="C78" s="16">
        <v>5</v>
      </c>
      <c r="D78" s="16">
        <v>0.17459999999999945</v>
      </c>
      <c r="E78" s="16"/>
      <c r="F78" s="16"/>
      <c r="G78" s="16"/>
    </row>
    <row r="79" spans="1:24" ht="15.75" thickBot="1" x14ac:dyDescent="0.3">
      <c r="A79" s="16"/>
      <c r="B79" s="16"/>
      <c r="C79" s="16"/>
      <c r="D79" s="16"/>
      <c r="E79" s="16"/>
      <c r="F79" s="16"/>
      <c r="G79" s="16"/>
      <c r="K79" t="s">
        <v>48</v>
      </c>
      <c r="T79" t="s">
        <v>48</v>
      </c>
    </row>
    <row r="80" spans="1:24" ht="15.75" thickBot="1" x14ac:dyDescent="0.3">
      <c r="A80" s="17" t="s">
        <v>74</v>
      </c>
      <c r="B80" s="17">
        <v>0.94857142857142529</v>
      </c>
      <c r="C80" s="17">
        <v>6</v>
      </c>
      <c r="D80" s="17"/>
      <c r="E80" s="17"/>
      <c r="F80" s="17"/>
      <c r="G80" s="17"/>
      <c r="K80" s="18" t="s">
        <v>49</v>
      </c>
      <c r="L80" s="18" t="s">
        <v>50</v>
      </c>
      <c r="M80" s="18" t="s">
        <v>51</v>
      </c>
      <c r="N80" s="18" t="s">
        <v>52</v>
      </c>
      <c r="O80" s="18" t="s">
        <v>53</v>
      </c>
      <c r="T80" s="18" t="s">
        <v>49</v>
      </c>
      <c r="U80" s="18" t="s">
        <v>50</v>
      </c>
      <c r="V80" s="18" t="s">
        <v>51</v>
      </c>
      <c r="W80" s="18" t="s">
        <v>52</v>
      </c>
      <c r="X80" s="18" t="s">
        <v>53</v>
      </c>
    </row>
    <row r="81" spans="11:26" x14ac:dyDescent="0.25">
      <c r="K81" s="16" t="s">
        <v>30</v>
      </c>
      <c r="L81" s="16">
        <v>5</v>
      </c>
      <c r="M81" s="16">
        <v>4.5</v>
      </c>
      <c r="N81" s="16">
        <v>0.9</v>
      </c>
      <c r="O81" s="16">
        <v>0</v>
      </c>
      <c r="T81" s="16" t="s">
        <v>30</v>
      </c>
      <c r="U81" s="16">
        <v>5</v>
      </c>
      <c r="V81" s="16">
        <v>101.60000000000001</v>
      </c>
      <c r="W81" s="16">
        <v>20.32</v>
      </c>
      <c r="X81" s="16">
        <v>0.20699999999999924</v>
      </c>
    </row>
    <row r="82" spans="11:26" ht="15.75" thickBot="1" x14ac:dyDescent="0.3">
      <c r="K82" s="17" t="s">
        <v>29</v>
      </c>
      <c r="L82" s="17">
        <v>5</v>
      </c>
      <c r="M82" s="17">
        <v>4.7</v>
      </c>
      <c r="N82" s="17">
        <v>0.94000000000000006</v>
      </c>
      <c r="O82" s="17">
        <v>2.7999999999999803E-2</v>
      </c>
      <c r="T82" s="17" t="s">
        <v>29</v>
      </c>
      <c r="U82" s="17">
        <v>2</v>
      </c>
      <c r="V82" s="17">
        <v>41.099999999999994</v>
      </c>
      <c r="W82" s="17">
        <v>20.549999999999997</v>
      </c>
      <c r="X82" s="17">
        <v>4.5000000000000213E-2</v>
      </c>
    </row>
    <row r="85" spans="11:26" ht="15.75" thickBot="1" x14ac:dyDescent="0.3">
      <c r="K85" t="s">
        <v>64</v>
      </c>
      <c r="T85" t="s">
        <v>64</v>
      </c>
    </row>
    <row r="86" spans="11:26" x14ac:dyDescent="0.25">
      <c r="K86" s="18" t="s">
        <v>65</v>
      </c>
      <c r="L86" s="18" t="s">
        <v>66</v>
      </c>
      <c r="M86" s="18" t="s">
        <v>67</v>
      </c>
      <c r="N86" s="18" t="s">
        <v>68</v>
      </c>
      <c r="O86" s="18" t="s">
        <v>69</v>
      </c>
      <c r="P86" s="18" t="s">
        <v>70</v>
      </c>
      <c r="Q86" s="18" t="s">
        <v>71</v>
      </c>
      <c r="T86" t="s">
        <v>65</v>
      </c>
      <c r="U86" t="s">
        <v>66</v>
      </c>
      <c r="V86" t="s">
        <v>67</v>
      </c>
      <c r="W86" t="s">
        <v>68</v>
      </c>
      <c r="X86" t="s">
        <v>69</v>
      </c>
      <c r="Y86" t="s">
        <v>70</v>
      </c>
      <c r="Z86" t="s">
        <v>71</v>
      </c>
    </row>
    <row r="87" spans="11:26" x14ac:dyDescent="0.25">
      <c r="K87" s="16" t="s">
        <v>72</v>
      </c>
      <c r="L87" s="16">
        <v>3.9999999999999758E-3</v>
      </c>
      <c r="M87" s="16">
        <v>1</v>
      </c>
      <c r="N87" s="16">
        <v>3.9999999999999758E-3</v>
      </c>
      <c r="O87" s="16">
        <v>0.28571428571428409</v>
      </c>
      <c r="P87" s="16">
        <v>0.60751121457670165</v>
      </c>
      <c r="Q87" s="16">
        <v>5.3176550715787174</v>
      </c>
      <c r="T87" t="s">
        <v>72</v>
      </c>
      <c r="U87">
        <v>7.5571428571428068E-2</v>
      </c>
      <c r="V87">
        <v>1</v>
      </c>
      <c r="W87">
        <v>7.5571428571428068E-2</v>
      </c>
      <c r="X87">
        <v>0.43282605138275088</v>
      </c>
      <c r="Y87">
        <v>0.53968389024442009</v>
      </c>
      <c r="Z87">
        <v>6.607890973703368</v>
      </c>
    </row>
    <row r="88" spans="11:26" x14ac:dyDescent="0.25">
      <c r="K88" s="16" t="s">
        <v>73</v>
      </c>
      <c r="L88" s="16">
        <v>0.11199999999999996</v>
      </c>
      <c r="M88" s="16">
        <v>8</v>
      </c>
      <c r="N88" s="16">
        <v>1.3999999999999995E-2</v>
      </c>
      <c r="O88" s="16"/>
      <c r="P88" s="16"/>
      <c r="Q88" s="16"/>
      <c r="T88" t="s">
        <v>73</v>
      </c>
      <c r="U88">
        <v>0.87299999999999722</v>
      </c>
      <c r="V88">
        <v>5</v>
      </c>
      <c r="W88">
        <v>0.17459999999999945</v>
      </c>
    </row>
    <row r="89" spans="11:26" x14ac:dyDescent="0.25">
      <c r="K89" s="16"/>
      <c r="L89" s="16"/>
      <c r="M89" s="16"/>
      <c r="N89" s="16"/>
      <c r="O89" s="16"/>
      <c r="P89" s="16"/>
      <c r="Q89" s="16"/>
    </row>
    <row r="90" spans="11:26" ht="15.75" thickBot="1" x14ac:dyDescent="0.3">
      <c r="K90" s="17" t="s">
        <v>74</v>
      </c>
      <c r="L90" s="17">
        <v>0.11599999999999994</v>
      </c>
      <c r="M90" s="17">
        <v>9</v>
      </c>
      <c r="N90" s="17"/>
      <c r="O90" s="17"/>
      <c r="P90" s="17"/>
      <c r="Q90" s="17"/>
      <c r="T90" t="s">
        <v>74</v>
      </c>
      <c r="U90">
        <v>0.94857142857142529</v>
      </c>
      <c r="V90">
        <v>6</v>
      </c>
    </row>
  </sheetData>
  <mergeCells count="10">
    <mergeCell ref="A30:D30"/>
    <mergeCell ref="F30:I30"/>
    <mergeCell ref="G12:K12"/>
    <mergeCell ref="H13:I13"/>
    <mergeCell ref="J13:K13"/>
    <mergeCell ref="B1:F1"/>
    <mergeCell ref="G1:K1"/>
    <mergeCell ref="B13:C13"/>
    <mergeCell ref="D13:E13"/>
    <mergeCell ref="A12:E1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2D2C-D2E6-433C-A2D2-3146017A7058}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679C-632B-44EA-9D31-5161C4D9D0D2}">
  <dimension ref="A1:U71"/>
  <sheetViews>
    <sheetView workbookViewId="0">
      <selection activeCell="P72" sqref="P72"/>
    </sheetView>
  </sheetViews>
  <sheetFormatPr defaultRowHeight="15" x14ac:dyDescent="0.25"/>
  <cols>
    <col min="1" max="1" width="22.7109375" customWidth="1"/>
    <col min="12" max="12" width="22.140625" customWidth="1"/>
  </cols>
  <sheetData>
    <row r="1" spans="1:21" x14ac:dyDescent="0.25">
      <c r="A1" s="14"/>
      <c r="B1" s="42" t="s">
        <v>29</v>
      </c>
      <c r="C1" s="42"/>
      <c r="D1" s="42"/>
      <c r="E1" s="42"/>
      <c r="F1" s="42"/>
      <c r="G1" s="44" t="s">
        <v>30</v>
      </c>
      <c r="H1" s="42"/>
      <c r="I1" s="42"/>
      <c r="J1" s="42"/>
      <c r="K1" s="42"/>
    </row>
    <row r="2" spans="1:21" x14ac:dyDescent="0.25">
      <c r="A2" s="11"/>
      <c r="B2" s="20">
        <v>100</v>
      </c>
      <c r="C2" s="20">
        <v>5000</v>
      </c>
      <c r="D2" s="20">
        <v>10000</v>
      </c>
      <c r="E2" s="20">
        <v>20000</v>
      </c>
      <c r="F2" s="20">
        <v>27000</v>
      </c>
      <c r="G2" s="25">
        <v>100</v>
      </c>
      <c r="H2" s="20">
        <v>5000</v>
      </c>
      <c r="I2" s="20">
        <v>10000</v>
      </c>
      <c r="J2" s="20">
        <v>20000</v>
      </c>
      <c r="K2" s="20">
        <v>27000</v>
      </c>
    </row>
    <row r="3" spans="1:21" x14ac:dyDescent="0.25">
      <c r="A3" s="15" t="s">
        <v>1</v>
      </c>
      <c r="B3" s="13">
        <v>0.5</v>
      </c>
      <c r="C3" s="13">
        <v>4.5</v>
      </c>
      <c r="D3" s="13">
        <v>6.6</v>
      </c>
      <c r="E3" s="13">
        <v>14.5</v>
      </c>
      <c r="F3" s="13"/>
      <c r="G3" s="26">
        <v>0.5</v>
      </c>
      <c r="H3" s="13">
        <v>3.9</v>
      </c>
      <c r="I3" s="13">
        <v>7.8</v>
      </c>
      <c r="J3" s="13">
        <v>15.7</v>
      </c>
      <c r="K3" s="13">
        <v>27.7</v>
      </c>
    </row>
    <row r="4" spans="1:21" x14ac:dyDescent="0.25">
      <c r="A4" s="13"/>
      <c r="B4" s="13">
        <v>0.5</v>
      </c>
      <c r="C4" s="13">
        <v>4.5999999999999996</v>
      </c>
      <c r="D4" s="13">
        <v>6.8</v>
      </c>
      <c r="E4" s="13">
        <v>14.3</v>
      </c>
      <c r="F4" s="13"/>
      <c r="G4" s="26">
        <v>0.5</v>
      </c>
      <c r="H4" s="13">
        <v>4</v>
      </c>
      <c r="I4" s="13">
        <v>8.1</v>
      </c>
      <c r="J4" s="13">
        <v>16.7</v>
      </c>
      <c r="K4" s="13">
        <v>27.3</v>
      </c>
    </row>
    <row r="5" spans="1:21" x14ac:dyDescent="0.25">
      <c r="A5" s="13"/>
      <c r="B5" s="13">
        <v>0.6</v>
      </c>
      <c r="C5" s="13">
        <v>5.0999999999999996</v>
      </c>
      <c r="D5" s="13">
        <v>7.1</v>
      </c>
      <c r="E5" s="13">
        <v>14.3</v>
      </c>
      <c r="F5" s="13"/>
      <c r="G5" s="26">
        <v>0.5</v>
      </c>
      <c r="H5" s="13">
        <v>4.2</v>
      </c>
      <c r="I5" s="13">
        <v>7.9</v>
      </c>
      <c r="J5" s="13">
        <v>15.6</v>
      </c>
      <c r="K5" s="13">
        <v>26.8</v>
      </c>
    </row>
    <row r="6" spans="1:21" x14ac:dyDescent="0.25">
      <c r="A6" s="13"/>
      <c r="B6" s="13">
        <v>0.5</v>
      </c>
      <c r="C6" s="13">
        <v>5.3</v>
      </c>
      <c r="D6" s="13">
        <v>7.2</v>
      </c>
      <c r="E6" s="13">
        <v>14.4</v>
      </c>
      <c r="F6" s="13">
        <v>23.6</v>
      </c>
      <c r="G6" s="26">
        <v>0.5</v>
      </c>
      <c r="H6" s="13">
        <v>4.2</v>
      </c>
      <c r="I6" s="13">
        <v>8.8000000000000007</v>
      </c>
      <c r="J6" s="13">
        <v>16</v>
      </c>
      <c r="K6" s="13">
        <v>26.7</v>
      </c>
    </row>
    <row r="7" spans="1:21" x14ac:dyDescent="0.25">
      <c r="A7" s="13"/>
      <c r="B7" s="13">
        <v>0.5</v>
      </c>
      <c r="C7" s="13">
        <v>5.5</v>
      </c>
      <c r="D7" s="13">
        <v>7.1</v>
      </c>
      <c r="E7" s="13"/>
      <c r="F7" s="13"/>
      <c r="G7" s="26">
        <v>0.5</v>
      </c>
      <c r="H7" s="13">
        <v>4.3</v>
      </c>
      <c r="I7" s="13">
        <v>8.4</v>
      </c>
      <c r="J7" s="13">
        <v>16.7</v>
      </c>
      <c r="K7" s="13">
        <v>27.1</v>
      </c>
    </row>
    <row r="8" spans="1:21" ht="15.75" thickBot="1" x14ac:dyDescent="0.3"/>
    <row r="9" spans="1:21" ht="16.5" thickTop="1" thickBot="1" x14ac:dyDescent="0.3">
      <c r="A9" t="s">
        <v>43</v>
      </c>
      <c r="B9">
        <f>AVERAGE(B3:B7)</f>
        <v>0.52</v>
      </c>
      <c r="C9">
        <f t="shared" ref="C9:K9" si="0">AVERAGE(C3:C7)</f>
        <v>5</v>
      </c>
      <c r="D9">
        <f t="shared" si="0"/>
        <v>6.9599999999999991</v>
      </c>
      <c r="E9">
        <f t="shared" si="0"/>
        <v>14.375</v>
      </c>
      <c r="F9" s="28">
        <f t="shared" si="0"/>
        <v>23.6</v>
      </c>
      <c r="G9">
        <f t="shared" si="0"/>
        <v>0.5</v>
      </c>
      <c r="H9">
        <f t="shared" si="0"/>
        <v>4.12</v>
      </c>
      <c r="I9">
        <f t="shared" si="0"/>
        <v>8.1999999999999993</v>
      </c>
      <c r="J9">
        <f t="shared" si="0"/>
        <v>16.14</v>
      </c>
      <c r="K9">
        <f t="shared" si="0"/>
        <v>27.119999999999997</v>
      </c>
    </row>
    <row r="10" spans="1:21" ht="16.5" thickTop="1" thickBot="1" x14ac:dyDescent="0.3">
      <c r="A10" t="s">
        <v>45</v>
      </c>
      <c r="B10">
        <f>_xlfn.STDEV.P(B3:B7)</f>
        <v>3.9999999999999994E-2</v>
      </c>
      <c r="C10">
        <f t="shared" ref="C10:K10" si="1">_xlfn.STDEV.P(C3:C7)</f>
        <v>0.3898717737923586</v>
      </c>
      <c r="D10">
        <f t="shared" si="1"/>
        <v>0.22449944320643658</v>
      </c>
      <c r="E10">
        <f t="shared" si="1"/>
        <v>8.2915619758884701E-2</v>
      </c>
      <c r="F10">
        <f t="shared" si="1"/>
        <v>0</v>
      </c>
      <c r="G10">
        <f t="shared" si="1"/>
        <v>0</v>
      </c>
      <c r="H10">
        <f t="shared" si="1"/>
        <v>0.14696938456699071</v>
      </c>
      <c r="I10">
        <f t="shared" si="1"/>
        <v>0.3633180424916993</v>
      </c>
      <c r="J10">
        <f t="shared" si="1"/>
        <v>0.4758150901348126</v>
      </c>
      <c r="K10">
        <f t="shared" si="1"/>
        <v>0.35999999999999988</v>
      </c>
    </row>
    <row r="11" spans="1:21" ht="16.5" thickTop="1" thickBot="1" x14ac:dyDescent="0.3">
      <c r="A11" t="s">
        <v>75</v>
      </c>
      <c r="B11">
        <f>_xlfn.CONFIDENCE.T(0.05,B10,5)</f>
        <v>4.9666559928150562E-2</v>
      </c>
      <c r="C11">
        <f t="shared" ref="C11:K11" si="2">_xlfn.CONFIDENCE.T(0.05,C10,5)</f>
        <v>0.4840897454338135</v>
      </c>
      <c r="D11">
        <f t="shared" si="2"/>
        <v>0.27875287624622291</v>
      </c>
      <c r="E11">
        <f>_xlfn.CONFIDENCE.T(0.05,E10,4)</f>
        <v>0.13193725387598576</v>
      </c>
      <c r="F11" s="28" t="e">
        <f>_xlfn.CONFIDENCE.T(0.05,F10,1)</f>
        <v>#NUM!</v>
      </c>
      <c r="G11" t="e">
        <f t="shared" si="2"/>
        <v>#NUM!</v>
      </c>
      <c r="H11">
        <f t="shared" si="2"/>
        <v>0.18248659365499625</v>
      </c>
      <c r="I11">
        <f t="shared" si="2"/>
        <v>0.4511189332598084</v>
      </c>
      <c r="J11">
        <f t="shared" si="2"/>
        <v>0.59080246722247576</v>
      </c>
      <c r="K11">
        <f t="shared" si="2"/>
        <v>0.44699903935335494</v>
      </c>
    </row>
    <row r="12" spans="1:21" ht="15.75" thickTop="1" x14ac:dyDescent="0.25"/>
    <row r="13" spans="1:21" ht="15.75" thickBot="1" x14ac:dyDescent="0.3">
      <c r="A13" s="46" t="s">
        <v>29</v>
      </c>
      <c r="B13" s="46"/>
      <c r="C13" s="46"/>
      <c r="D13" s="46"/>
      <c r="E13" s="46"/>
      <c r="F13" s="46"/>
      <c r="G13" s="46"/>
      <c r="H13" s="46"/>
      <c r="I13" s="46"/>
      <c r="J13" s="46"/>
      <c r="L13" s="46" t="s">
        <v>30</v>
      </c>
      <c r="M13" s="46"/>
      <c r="N13" s="46"/>
      <c r="O13" s="46"/>
      <c r="P13" s="46"/>
      <c r="Q13" s="46"/>
      <c r="R13" s="46"/>
      <c r="S13" s="46"/>
      <c r="T13" s="46"/>
      <c r="U13" s="46"/>
    </row>
    <row r="14" spans="1:21" x14ac:dyDescent="0.25">
      <c r="A14" s="18">
        <v>100</v>
      </c>
      <c r="B14" s="18"/>
      <c r="C14" s="18">
        <v>5000</v>
      </c>
      <c r="D14" s="18"/>
      <c r="E14" s="18">
        <v>10000</v>
      </c>
      <c r="F14" s="18"/>
      <c r="G14" s="18">
        <v>20000</v>
      </c>
      <c r="H14" s="18"/>
      <c r="I14" s="18">
        <v>27000</v>
      </c>
      <c r="J14" s="18"/>
      <c r="L14" s="18">
        <v>100</v>
      </c>
      <c r="M14" s="18"/>
      <c r="N14" s="18">
        <v>5000</v>
      </c>
      <c r="O14" s="18"/>
      <c r="P14" s="18">
        <v>10000</v>
      </c>
      <c r="Q14" s="18"/>
      <c r="R14" s="18">
        <v>20000</v>
      </c>
      <c r="S14" s="18"/>
      <c r="T14" s="18">
        <v>27000</v>
      </c>
      <c r="U14" s="18"/>
    </row>
    <row r="15" spans="1:2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6" t="s">
        <v>43</v>
      </c>
      <c r="B16" s="16">
        <v>0.52</v>
      </c>
      <c r="C16" s="16" t="s">
        <v>43</v>
      </c>
      <c r="D16" s="16">
        <v>5</v>
      </c>
      <c r="E16" s="16" t="s">
        <v>43</v>
      </c>
      <c r="F16" s="16">
        <v>6.9599999999999991</v>
      </c>
      <c r="G16" s="16" t="s">
        <v>43</v>
      </c>
      <c r="H16" s="16">
        <v>14.375</v>
      </c>
      <c r="I16" s="16" t="s">
        <v>43</v>
      </c>
      <c r="J16" s="16">
        <v>23.6</v>
      </c>
      <c r="L16" s="16" t="s">
        <v>43</v>
      </c>
      <c r="M16" s="16">
        <v>0.5</v>
      </c>
      <c r="N16" s="16" t="s">
        <v>43</v>
      </c>
      <c r="O16" s="16">
        <v>4.12</v>
      </c>
      <c r="P16" s="16" t="s">
        <v>43</v>
      </c>
      <c r="Q16" s="16">
        <v>8.1999999999999993</v>
      </c>
      <c r="R16" s="16" t="s">
        <v>43</v>
      </c>
      <c r="S16" s="16">
        <v>16.14</v>
      </c>
      <c r="T16" s="16" t="s">
        <v>43</v>
      </c>
      <c r="U16" s="16">
        <v>27.119999999999997</v>
      </c>
    </row>
    <row r="17" spans="1:21" x14ac:dyDescent="0.25">
      <c r="A17" s="16" t="s">
        <v>77</v>
      </c>
      <c r="B17" s="16">
        <v>1.9999999999999997E-2</v>
      </c>
      <c r="C17" s="16" t="s">
        <v>77</v>
      </c>
      <c r="D17" s="16">
        <v>0.19493588689617927</v>
      </c>
      <c r="E17" s="16" t="s">
        <v>77</v>
      </c>
      <c r="F17" s="16">
        <v>0.11224972160321828</v>
      </c>
      <c r="G17" s="16" t="s">
        <v>77</v>
      </c>
      <c r="H17" s="16">
        <v>4.7871355387816741E-2</v>
      </c>
      <c r="I17" s="16" t="s">
        <v>77</v>
      </c>
      <c r="J17" s="16">
        <v>0</v>
      </c>
      <c r="L17" s="16" t="s">
        <v>77</v>
      </c>
      <c r="M17" s="16">
        <v>0</v>
      </c>
      <c r="N17" s="16" t="s">
        <v>77</v>
      </c>
      <c r="O17" s="16">
        <v>7.3484692283495356E-2</v>
      </c>
      <c r="P17" s="16" t="s">
        <v>77</v>
      </c>
      <c r="Q17" s="16">
        <v>0.18165902124584965</v>
      </c>
      <c r="R17" s="16" t="s">
        <v>77</v>
      </c>
      <c r="S17" s="16">
        <v>0.2379075450674063</v>
      </c>
      <c r="T17" s="16" t="s">
        <v>77</v>
      </c>
      <c r="U17" s="16">
        <v>0.17999999999999994</v>
      </c>
    </row>
    <row r="18" spans="1:21" x14ac:dyDescent="0.25">
      <c r="A18" s="16" t="s">
        <v>78</v>
      </c>
      <c r="B18" s="16">
        <v>0.5</v>
      </c>
      <c r="C18" s="16" t="s">
        <v>78</v>
      </c>
      <c r="D18" s="16">
        <v>5.0999999999999996</v>
      </c>
      <c r="E18" s="16" t="s">
        <v>78</v>
      </c>
      <c r="F18" s="16">
        <v>7.1</v>
      </c>
      <c r="G18" s="16" t="s">
        <v>78</v>
      </c>
      <c r="H18" s="16">
        <v>14.350000000000001</v>
      </c>
      <c r="I18" s="16" t="s">
        <v>78</v>
      </c>
      <c r="J18" s="16">
        <v>23.6</v>
      </c>
      <c r="L18" s="16" t="s">
        <v>78</v>
      </c>
      <c r="M18" s="16">
        <v>0.5</v>
      </c>
      <c r="N18" s="16" t="s">
        <v>78</v>
      </c>
      <c r="O18" s="16">
        <v>4.2</v>
      </c>
      <c r="P18" s="16" t="s">
        <v>78</v>
      </c>
      <c r="Q18" s="16">
        <v>8.1</v>
      </c>
      <c r="R18" s="16" t="s">
        <v>78</v>
      </c>
      <c r="S18" s="16">
        <v>16</v>
      </c>
      <c r="T18" s="16" t="s">
        <v>78</v>
      </c>
      <c r="U18" s="16">
        <v>27.1</v>
      </c>
    </row>
    <row r="19" spans="1:21" x14ac:dyDescent="0.25">
      <c r="A19" s="16" t="s">
        <v>79</v>
      </c>
      <c r="B19" s="16">
        <v>0.5</v>
      </c>
      <c r="C19" s="16" t="s">
        <v>79</v>
      </c>
      <c r="D19" s="16" t="e">
        <v>#N/A</v>
      </c>
      <c r="E19" s="16" t="s">
        <v>79</v>
      </c>
      <c r="F19" s="16">
        <v>7.1</v>
      </c>
      <c r="G19" s="16" t="s">
        <v>79</v>
      </c>
      <c r="H19" s="16">
        <v>14.3</v>
      </c>
      <c r="I19" s="16" t="s">
        <v>79</v>
      </c>
      <c r="J19" s="16" t="e">
        <v>#N/A</v>
      </c>
      <c r="L19" s="16" t="s">
        <v>79</v>
      </c>
      <c r="M19" s="16">
        <v>0.5</v>
      </c>
      <c r="N19" s="16" t="s">
        <v>79</v>
      </c>
      <c r="O19" s="16">
        <v>4.2</v>
      </c>
      <c r="P19" s="16" t="s">
        <v>79</v>
      </c>
      <c r="Q19" s="16" t="e">
        <v>#N/A</v>
      </c>
      <c r="R19" s="16" t="s">
        <v>79</v>
      </c>
      <c r="S19" s="16">
        <v>16.7</v>
      </c>
      <c r="T19" s="16" t="s">
        <v>79</v>
      </c>
      <c r="U19" s="16" t="e">
        <v>#N/A</v>
      </c>
    </row>
    <row r="20" spans="1:21" x14ac:dyDescent="0.25">
      <c r="A20" s="16" t="s">
        <v>80</v>
      </c>
      <c r="B20" s="16">
        <v>4.4721359549995787E-2</v>
      </c>
      <c r="C20" s="16" t="s">
        <v>80</v>
      </c>
      <c r="D20" s="16">
        <v>0.43588989435406739</v>
      </c>
      <c r="E20" s="16" t="s">
        <v>80</v>
      </c>
      <c r="F20" s="16">
        <v>0.25099800796022276</v>
      </c>
      <c r="G20" s="16" t="s">
        <v>80</v>
      </c>
      <c r="H20" s="16">
        <v>9.5742710775633483E-2</v>
      </c>
      <c r="I20" s="16" t="s">
        <v>80</v>
      </c>
      <c r="J20" s="16" t="e">
        <v>#DIV/0!</v>
      </c>
      <c r="L20" s="16" t="s">
        <v>80</v>
      </c>
      <c r="M20" s="16">
        <v>0</v>
      </c>
      <c r="N20" s="16" t="s">
        <v>80</v>
      </c>
      <c r="O20" s="16">
        <v>0.16431676725154987</v>
      </c>
      <c r="P20" s="16" t="s">
        <v>80</v>
      </c>
      <c r="Q20" s="16">
        <v>0.40620192023179835</v>
      </c>
      <c r="R20" s="16" t="s">
        <v>80</v>
      </c>
      <c r="S20" s="16">
        <v>0.5319774431308153</v>
      </c>
      <c r="T20" s="16" t="s">
        <v>80</v>
      </c>
      <c r="U20" s="16">
        <v>0.40249223594996203</v>
      </c>
    </row>
    <row r="21" spans="1:21" x14ac:dyDescent="0.25">
      <c r="A21" s="16" t="s">
        <v>81</v>
      </c>
      <c r="B21" s="16">
        <v>1.9999999999999992E-3</v>
      </c>
      <c r="C21" s="16" t="s">
        <v>81</v>
      </c>
      <c r="D21" s="16">
        <v>0.19000000000000003</v>
      </c>
      <c r="E21" s="16" t="s">
        <v>81</v>
      </c>
      <c r="F21" s="16">
        <v>6.3000000000000056E-2</v>
      </c>
      <c r="G21" s="16" t="s">
        <v>81</v>
      </c>
      <c r="H21" s="16">
        <v>9.1666666666666025E-3</v>
      </c>
      <c r="I21" s="16" t="s">
        <v>81</v>
      </c>
      <c r="J21" s="16" t="e">
        <v>#DIV/0!</v>
      </c>
      <c r="L21" s="16" t="s">
        <v>81</v>
      </c>
      <c r="M21" s="16">
        <v>0</v>
      </c>
      <c r="N21" s="16" t="s">
        <v>81</v>
      </c>
      <c r="O21" s="16">
        <v>2.7000000000000014E-2</v>
      </c>
      <c r="P21" s="16" t="s">
        <v>81</v>
      </c>
      <c r="Q21" s="16">
        <v>0.16500000000000026</v>
      </c>
      <c r="R21" s="16" t="s">
        <v>81</v>
      </c>
      <c r="S21" s="16">
        <v>0.28299999999999981</v>
      </c>
      <c r="T21" s="16" t="s">
        <v>81</v>
      </c>
      <c r="U21" s="16">
        <v>0.16199999999999989</v>
      </c>
    </row>
    <row r="22" spans="1:21" x14ac:dyDescent="0.25">
      <c r="A22" s="16" t="s">
        <v>82</v>
      </c>
      <c r="B22" s="16">
        <v>4.9999999999999822</v>
      </c>
      <c r="C22" s="16" t="s">
        <v>82</v>
      </c>
      <c r="D22" s="16">
        <v>-2.5013850415512451</v>
      </c>
      <c r="E22" s="16" t="s">
        <v>82</v>
      </c>
      <c r="F22" s="16">
        <v>-1.2169312169312416</v>
      </c>
      <c r="G22" s="16" t="s">
        <v>82</v>
      </c>
      <c r="H22" s="16">
        <v>-1.2892561983470294</v>
      </c>
      <c r="I22" s="16" t="s">
        <v>82</v>
      </c>
      <c r="J22" s="16" t="e">
        <v>#DIV/0!</v>
      </c>
      <c r="L22" s="16" t="s">
        <v>82</v>
      </c>
      <c r="M22" s="16" t="e">
        <v>#DIV/0!</v>
      </c>
      <c r="N22" s="16" t="s">
        <v>82</v>
      </c>
      <c r="O22" s="16">
        <v>-1.6872427983539087</v>
      </c>
      <c r="P22" s="16" t="s">
        <v>82</v>
      </c>
      <c r="Q22" s="16">
        <v>-0.42424242424240344</v>
      </c>
      <c r="R22" s="16" t="s">
        <v>82</v>
      </c>
      <c r="S22" s="16">
        <v>-3.0120241231629858</v>
      </c>
      <c r="T22" s="16" t="s">
        <v>82</v>
      </c>
      <c r="U22" s="16">
        <v>-0.57841792409690029</v>
      </c>
    </row>
    <row r="23" spans="1:21" x14ac:dyDescent="0.25">
      <c r="A23" s="16" t="s">
        <v>83</v>
      </c>
      <c r="B23" s="16">
        <v>2.2360679774997863</v>
      </c>
      <c r="C23" s="16" t="s">
        <v>83</v>
      </c>
      <c r="D23" s="16">
        <v>-0.18111768463465527</v>
      </c>
      <c r="E23" s="16" t="s">
        <v>83</v>
      </c>
      <c r="F23" s="16">
        <v>-0.82843887736932642</v>
      </c>
      <c r="G23" s="16" t="s">
        <v>83</v>
      </c>
      <c r="H23" s="16">
        <v>0.85456303832799896</v>
      </c>
      <c r="I23" s="16" t="s">
        <v>83</v>
      </c>
      <c r="J23" s="16" t="e">
        <v>#DIV/0!</v>
      </c>
      <c r="L23" s="16" t="s">
        <v>83</v>
      </c>
      <c r="M23" s="16" t="e">
        <v>#DIV/0!</v>
      </c>
      <c r="N23" s="16" t="s">
        <v>83</v>
      </c>
      <c r="O23" s="16">
        <v>-0.51842052767979185</v>
      </c>
      <c r="P23" s="16" t="s">
        <v>83</v>
      </c>
      <c r="Q23" s="16">
        <v>0.82060993986222963</v>
      </c>
      <c r="R23" s="16" t="s">
        <v>83</v>
      </c>
      <c r="S23" s="16">
        <v>0.29292668458924587</v>
      </c>
      <c r="T23" s="16" t="s">
        <v>83</v>
      </c>
      <c r="U23" s="16">
        <v>0.60119248777774881</v>
      </c>
    </row>
    <row r="24" spans="1:21" x14ac:dyDescent="0.25">
      <c r="A24" s="16" t="s">
        <v>84</v>
      </c>
      <c r="B24" s="16">
        <v>9.9999999999999978E-2</v>
      </c>
      <c r="C24" s="16" t="s">
        <v>84</v>
      </c>
      <c r="D24" s="16">
        <v>1</v>
      </c>
      <c r="E24" s="16" t="s">
        <v>84</v>
      </c>
      <c r="F24" s="16">
        <v>0.60000000000000053</v>
      </c>
      <c r="G24" s="16" t="s">
        <v>84</v>
      </c>
      <c r="H24" s="16">
        <v>0.19999999999999929</v>
      </c>
      <c r="I24" s="16" t="s">
        <v>84</v>
      </c>
      <c r="J24" s="16">
        <v>0</v>
      </c>
      <c r="L24" s="16" t="s">
        <v>84</v>
      </c>
      <c r="M24" s="16">
        <v>0</v>
      </c>
      <c r="N24" s="16" t="s">
        <v>84</v>
      </c>
      <c r="O24" s="16">
        <v>0.39999999999999991</v>
      </c>
      <c r="P24" s="16" t="s">
        <v>84</v>
      </c>
      <c r="Q24" s="16">
        <v>1.0000000000000009</v>
      </c>
      <c r="R24" s="16" t="s">
        <v>84</v>
      </c>
      <c r="S24" s="16">
        <v>1.0999999999999996</v>
      </c>
      <c r="T24" s="16" t="s">
        <v>84</v>
      </c>
      <c r="U24" s="16">
        <v>1</v>
      </c>
    </row>
    <row r="25" spans="1:21" x14ac:dyDescent="0.25">
      <c r="A25" s="16" t="s">
        <v>85</v>
      </c>
      <c r="B25" s="16">
        <v>0.5</v>
      </c>
      <c r="C25" s="16" t="s">
        <v>85</v>
      </c>
      <c r="D25" s="16">
        <v>4.5</v>
      </c>
      <c r="E25" s="16" t="s">
        <v>85</v>
      </c>
      <c r="F25" s="16">
        <v>6.6</v>
      </c>
      <c r="G25" s="16" t="s">
        <v>85</v>
      </c>
      <c r="H25" s="16">
        <v>14.3</v>
      </c>
      <c r="I25" s="16" t="s">
        <v>85</v>
      </c>
      <c r="J25" s="16">
        <v>23.6</v>
      </c>
      <c r="L25" s="16" t="s">
        <v>85</v>
      </c>
      <c r="M25" s="16">
        <v>0.5</v>
      </c>
      <c r="N25" s="16" t="s">
        <v>85</v>
      </c>
      <c r="O25" s="16">
        <v>3.9</v>
      </c>
      <c r="P25" s="16" t="s">
        <v>85</v>
      </c>
      <c r="Q25" s="16">
        <v>7.8</v>
      </c>
      <c r="R25" s="16" t="s">
        <v>85</v>
      </c>
      <c r="S25" s="16">
        <v>15.6</v>
      </c>
      <c r="T25" s="16" t="s">
        <v>85</v>
      </c>
      <c r="U25" s="16">
        <v>26.7</v>
      </c>
    </row>
    <row r="26" spans="1:21" x14ac:dyDescent="0.25">
      <c r="A26" s="16" t="s">
        <v>86</v>
      </c>
      <c r="B26" s="16">
        <v>0.6</v>
      </c>
      <c r="C26" s="16" t="s">
        <v>86</v>
      </c>
      <c r="D26" s="16">
        <v>5.5</v>
      </c>
      <c r="E26" s="16" t="s">
        <v>86</v>
      </c>
      <c r="F26" s="16">
        <v>7.2</v>
      </c>
      <c r="G26" s="16" t="s">
        <v>86</v>
      </c>
      <c r="H26" s="16">
        <v>14.5</v>
      </c>
      <c r="I26" s="16" t="s">
        <v>86</v>
      </c>
      <c r="J26" s="16">
        <v>23.6</v>
      </c>
      <c r="L26" s="16" t="s">
        <v>86</v>
      </c>
      <c r="M26" s="16">
        <v>0.5</v>
      </c>
      <c r="N26" s="16" t="s">
        <v>86</v>
      </c>
      <c r="O26" s="16">
        <v>4.3</v>
      </c>
      <c r="P26" s="16" t="s">
        <v>86</v>
      </c>
      <c r="Q26" s="16">
        <v>8.8000000000000007</v>
      </c>
      <c r="R26" s="16" t="s">
        <v>86</v>
      </c>
      <c r="S26" s="16">
        <v>16.7</v>
      </c>
      <c r="T26" s="16" t="s">
        <v>86</v>
      </c>
      <c r="U26" s="16">
        <v>27.7</v>
      </c>
    </row>
    <row r="27" spans="1:21" x14ac:dyDescent="0.25">
      <c r="A27" s="16" t="s">
        <v>51</v>
      </c>
      <c r="B27" s="16">
        <v>2.6</v>
      </c>
      <c r="C27" s="16" t="s">
        <v>51</v>
      </c>
      <c r="D27" s="16">
        <v>25</v>
      </c>
      <c r="E27" s="16" t="s">
        <v>51</v>
      </c>
      <c r="F27" s="16">
        <v>34.799999999999997</v>
      </c>
      <c r="G27" s="16" t="s">
        <v>51</v>
      </c>
      <c r="H27" s="16">
        <v>57.5</v>
      </c>
      <c r="I27" s="16" t="s">
        <v>51</v>
      </c>
      <c r="J27" s="16">
        <v>23.6</v>
      </c>
      <c r="L27" s="16" t="s">
        <v>51</v>
      </c>
      <c r="M27" s="16">
        <v>2.5</v>
      </c>
      <c r="N27" s="16" t="s">
        <v>51</v>
      </c>
      <c r="O27" s="16">
        <v>20.6</v>
      </c>
      <c r="P27" s="16" t="s">
        <v>51</v>
      </c>
      <c r="Q27" s="16">
        <v>40.999999999999993</v>
      </c>
      <c r="R27" s="16" t="s">
        <v>51</v>
      </c>
      <c r="S27" s="16">
        <v>80.7</v>
      </c>
      <c r="T27" s="16" t="s">
        <v>51</v>
      </c>
      <c r="U27" s="16">
        <v>135.6</v>
      </c>
    </row>
    <row r="28" spans="1:21" x14ac:dyDescent="0.25">
      <c r="A28" s="16" t="s">
        <v>50</v>
      </c>
      <c r="B28" s="16">
        <v>5</v>
      </c>
      <c r="C28" s="16" t="s">
        <v>50</v>
      </c>
      <c r="D28" s="16">
        <v>5</v>
      </c>
      <c r="E28" s="16" t="s">
        <v>50</v>
      </c>
      <c r="F28" s="16">
        <v>5</v>
      </c>
      <c r="G28" s="16" t="s">
        <v>50</v>
      </c>
      <c r="H28" s="16">
        <v>4</v>
      </c>
      <c r="I28" s="16" t="s">
        <v>50</v>
      </c>
      <c r="J28" s="16">
        <v>1</v>
      </c>
      <c r="L28" s="16" t="s">
        <v>50</v>
      </c>
      <c r="M28" s="16">
        <v>5</v>
      </c>
      <c r="N28" s="16" t="s">
        <v>50</v>
      </c>
      <c r="O28" s="16">
        <v>5</v>
      </c>
      <c r="P28" s="16" t="s">
        <v>50</v>
      </c>
      <c r="Q28" s="16">
        <v>5</v>
      </c>
      <c r="R28" s="16" t="s">
        <v>50</v>
      </c>
      <c r="S28" s="16">
        <v>5</v>
      </c>
      <c r="T28" s="16" t="s">
        <v>50</v>
      </c>
      <c r="U28" s="16">
        <v>5</v>
      </c>
    </row>
    <row r="29" spans="1:21" ht="15.75" thickBot="1" x14ac:dyDescent="0.3">
      <c r="A29" s="17" t="s">
        <v>87</v>
      </c>
      <c r="B29" s="17">
        <v>5.5528902103955849E-2</v>
      </c>
      <c r="C29" s="17" t="s">
        <v>87</v>
      </c>
      <c r="D29" s="17">
        <v>0.54122878900028748</v>
      </c>
      <c r="E29" s="17" t="s">
        <v>87</v>
      </c>
      <c r="F29" s="17">
        <v>0.31165519010507037</v>
      </c>
      <c r="G29" s="17" t="s">
        <v>87</v>
      </c>
      <c r="H29" s="17">
        <v>0.1523480180828807</v>
      </c>
      <c r="I29" s="17" t="s">
        <v>87</v>
      </c>
      <c r="J29" s="17" t="e">
        <v>#NUM!</v>
      </c>
      <c r="L29" s="17" t="s">
        <v>87</v>
      </c>
      <c r="M29" s="17">
        <v>0</v>
      </c>
      <c r="N29" s="17" t="s">
        <v>87</v>
      </c>
      <c r="O29" s="17">
        <v>0.20402621419747671</v>
      </c>
      <c r="P29" s="17" t="s">
        <v>87</v>
      </c>
      <c r="Q29" s="17">
        <v>0.50436630035306118</v>
      </c>
      <c r="R29" s="17" t="s">
        <v>87</v>
      </c>
      <c r="S29" s="17">
        <v>0.66053723899202355</v>
      </c>
      <c r="T29" s="17" t="s">
        <v>87</v>
      </c>
      <c r="U29" s="17">
        <v>0.49976011893560257</v>
      </c>
    </row>
    <row r="47" spans="15:15" x14ac:dyDescent="0.25">
      <c r="O47" t="s">
        <v>92</v>
      </c>
    </row>
    <row r="48" spans="15:15" x14ac:dyDescent="0.25">
      <c r="O48" t="s">
        <v>93</v>
      </c>
    </row>
    <row r="49" spans="1:5" x14ac:dyDescent="0.25">
      <c r="B49" s="23" t="s">
        <v>94</v>
      </c>
    </row>
    <row r="50" spans="1:5" x14ac:dyDescent="0.25">
      <c r="B50" t="s">
        <v>29</v>
      </c>
      <c r="C50" t="s">
        <v>30</v>
      </c>
    </row>
    <row r="51" spans="1:5" x14ac:dyDescent="0.25">
      <c r="B51">
        <v>0.5</v>
      </c>
      <c r="C51">
        <v>0.5</v>
      </c>
    </row>
    <row r="52" spans="1:5" x14ac:dyDescent="0.25">
      <c r="B52">
        <v>0.5</v>
      </c>
      <c r="C52">
        <v>0.5</v>
      </c>
    </row>
    <row r="53" spans="1:5" x14ac:dyDescent="0.25">
      <c r="B53">
        <v>0.6</v>
      </c>
      <c r="C53">
        <v>0.5</v>
      </c>
    </row>
    <row r="54" spans="1:5" x14ac:dyDescent="0.25">
      <c r="B54">
        <v>0.5</v>
      </c>
      <c r="C54">
        <v>0.5</v>
      </c>
    </row>
    <row r="55" spans="1:5" x14ac:dyDescent="0.25">
      <c r="B55">
        <v>0.5</v>
      </c>
      <c r="C55">
        <v>0.5</v>
      </c>
    </row>
    <row r="57" spans="1:5" x14ac:dyDescent="0.25">
      <c r="A57" t="s">
        <v>47</v>
      </c>
      <c r="B57" s="23" t="s">
        <v>90</v>
      </c>
    </row>
    <row r="59" spans="1:5" ht="15.75" thickBot="1" x14ac:dyDescent="0.3">
      <c r="A59" t="s">
        <v>48</v>
      </c>
    </row>
    <row r="60" spans="1:5" x14ac:dyDescent="0.25">
      <c r="A60" s="18" t="s">
        <v>49</v>
      </c>
      <c r="B60" s="18" t="s">
        <v>50</v>
      </c>
      <c r="C60" s="18" t="s">
        <v>51</v>
      </c>
      <c r="D60" s="18" t="s">
        <v>52</v>
      </c>
      <c r="E60" s="18" t="s">
        <v>53</v>
      </c>
    </row>
    <row r="61" spans="1:5" x14ac:dyDescent="0.25">
      <c r="A61" s="16" t="s">
        <v>29</v>
      </c>
      <c r="B61" s="16">
        <v>5</v>
      </c>
      <c r="C61" s="16">
        <v>2.6</v>
      </c>
      <c r="D61" s="16">
        <v>0.52</v>
      </c>
      <c r="E61" s="16">
        <v>1.9999999999999992E-3</v>
      </c>
    </row>
    <row r="62" spans="1:5" ht="15.75" thickBot="1" x14ac:dyDescent="0.3">
      <c r="A62" s="17" t="s">
        <v>30</v>
      </c>
      <c r="B62" s="17">
        <v>5</v>
      </c>
      <c r="C62" s="17">
        <v>2.5</v>
      </c>
      <c r="D62" s="17">
        <v>0.5</v>
      </c>
      <c r="E62" s="17">
        <v>0</v>
      </c>
    </row>
    <row r="65" spans="1:9" ht="15.75" thickBot="1" x14ac:dyDescent="0.3">
      <c r="A65" t="s">
        <v>64</v>
      </c>
    </row>
    <row r="66" spans="1:9" x14ac:dyDescent="0.25">
      <c r="A66" s="18" t="s">
        <v>65</v>
      </c>
      <c r="B66" s="18" t="s">
        <v>66</v>
      </c>
      <c r="C66" s="18" t="s">
        <v>67</v>
      </c>
      <c r="D66" s="18" t="s">
        <v>68</v>
      </c>
      <c r="E66" s="18" t="s">
        <v>69</v>
      </c>
      <c r="F66" s="18" t="s">
        <v>70</v>
      </c>
      <c r="G66" s="18" t="s">
        <v>71</v>
      </c>
      <c r="I66" t="s">
        <v>95</v>
      </c>
    </row>
    <row r="67" spans="1:9" x14ac:dyDescent="0.25">
      <c r="A67" s="16" t="s">
        <v>72</v>
      </c>
      <c r="B67" s="16">
        <v>9.9999999999999568E-4</v>
      </c>
      <c r="C67" s="16">
        <v>1</v>
      </c>
      <c r="D67" s="16">
        <v>9.9999999999999568E-4</v>
      </c>
      <c r="E67" s="16">
        <v>0.99999999999999611</v>
      </c>
      <c r="F67" s="31">
        <v>0.34659350708733527</v>
      </c>
      <c r="G67" s="16">
        <v>5.3176550715787174</v>
      </c>
    </row>
    <row r="68" spans="1:9" x14ac:dyDescent="0.25">
      <c r="A68" s="16" t="s">
        <v>73</v>
      </c>
      <c r="B68" s="16">
        <v>7.9999999999999967E-3</v>
      </c>
      <c r="C68" s="16">
        <v>8</v>
      </c>
      <c r="D68" s="16">
        <v>9.9999999999999959E-4</v>
      </c>
      <c r="E68" s="16"/>
      <c r="F68" s="16"/>
      <c r="G68" s="16"/>
    </row>
    <row r="69" spans="1:9" x14ac:dyDescent="0.25">
      <c r="A69" s="16"/>
      <c r="B69" s="16"/>
      <c r="C69" s="16"/>
      <c r="D69" s="16"/>
      <c r="E69" s="16"/>
      <c r="F69" s="16"/>
      <c r="G69" s="16"/>
    </row>
    <row r="70" spans="1:9" ht="15.75" thickBot="1" x14ac:dyDescent="0.3">
      <c r="A70" s="17" t="s">
        <v>74</v>
      </c>
      <c r="B70" s="17">
        <v>8.9999999999999924E-3</v>
      </c>
      <c r="C70" s="17">
        <v>9</v>
      </c>
      <c r="D70" s="17"/>
      <c r="E70" s="17"/>
      <c r="F70" s="17"/>
      <c r="G70" s="17"/>
    </row>
    <row r="71" spans="1:9" x14ac:dyDescent="0.25">
      <c r="A71" s="16"/>
      <c r="B71" s="16"/>
      <c r="C71" s="16"/>
      <c r="D71" s="16"/>
      <c r="E71" s="16"/>
      <c r="F71" s="16"/>
      <c r="G71" s="16"/>
    </row>
  </sheetData>
  <mergeCells count="4">
    <mergeCell ref="B1:F1"/>
    <mergeCell ref="G1:K1"/>
    <mergeCell ref="A13:J13"/>
    <mergeCell ref="L13:U1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CB04-615A-4C95-9530-81F844CC0689}">
  <dimension ref="A1:V102"/>
  <sheetViews>
    <sheetView workbookViewId="0">
      <selection activeCell="U20" sqref="U20"/>
    </sheetView>
  </sheetViews>
  <sheetFormatPr defaultRowHeight="15" x14ac:dyDescent="0.25"/>
  <cols>
    <col min="1" max="1" width="18.5703125" customWidth="1"/>
  </cols>
  <sheetData>
    <row r="1" spans="1:22" x14ac:dyDescent="0.25">
      <c r="A1" s="14"/>
      <c r="B1" s="42" t="s">
        <v>29</v>
      </c>
      <c r="C1" s="42"/>
      <c r="D1" s="42"/>
      <c r="E1" s="42"/>
      <c r="F1" s="42"/>
      <c r="G1" s="44" t="s">
        <v>30</v>
      </c>
      <c r="H1" s="42"/>
      <c r="I1" s="42"/>
      <c r="J1" s="42"/>
      <c r="K1" s="42"/>
      <c r="N1" s="1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13"/>
      <c r="B2" s="20">
        <v>100</v>
      </c>
      <c r="C2" s="20">
        <v>5000</v>
      </c>
      <c r="D2" s="20">
        <v>10000</v>
      </c>
      <c r="E2" s="20">
        <v>20000</v>
      </c>
      <c r="F2" s="20">
        <v>27000</v>
      </c>
      <c r="G2" s="25">
        <v>100</v>
      </c>
      <c r="H2" s="20">
        <v>5000</v>
      </c>
      <c r="I2" s="20">
        <v>10000</v>
      </c>
      <c r="J2" s="20">
        <v>20000</v>
      </c>
      <c r="K2" s="20">
        <v>27000</v>
      </c>
      <c r="N2" s="13"/>
      <c r="O2" s="15"/>
      <c r="P2" s="15"/>
      <c r="Q2" s="15"/>
      <c r="R2" s="15"/>
      <c r="S2" s="15"/>
      <c r="T2" s="15"/>
      <c r="U2" s="15"/>
      <c r="V2" s="15"/>
    </row>
    <row r="3" spans="1:22" x14ac:dyDescent="0.25">
      <c r="A3" s="15" t="s">
        <v>2</v>
      </c>
      <c r="B3" s="13">
        <v>1</v>
      </c>
      <c r="C3" s="13">
        <v>10.3</v>
      </c>
      <c r="D3" s="13">
        <v>11.6</v>
      </c>
      <c r="E3" s="4">
        <v>12.6</v>
      </c>
      <c r="F3" s="13"/>
      <c r="G3" s="26">
        <v>0.9</v>
      </c>
      <c r="H3" s="13">
        <v>7.9</v>
      </c>
      <c r="I3" s="4">
        <v>11.7</v>
      </c>
      <c r="J3" s="4">
        <v>12.9</v>
      </c>
      <c r="K3" s="13"/>
      <c r="N3" s="15"/>
      <c r="O3" s="13"/>
      <c r="P3" s="13"/>
      <c r="Q3" s="13"/>
      <c r="R3" s="4"/>
      <c r="S3" s="13"/>
      <c r="T3" s="13"/>
      <c r="U3" s="4"/>
      <c r="V3" s="4"/>
    </row>
    <row r="4" spans="1:22" x14ac:dyDescent="0.25">
      <c r="A4" s="13"/>
      <c r="B4" s="13">
        <v>0.9</v>
      </c>
      <c r="C4" s="13">
        <v>9.8000000000000007</v>
      </c>
      <c r="D4" s="13">
        <v>11.6</v>
      </c>
      <c r="E4" s="13"/>
      <c r="F4" s="13"/>
      <c r="G4" s="26">
        <v>0.9</v>
      </c>
      <c r="H4" s="13">
        <v>8.1</v>
      </c>
      <c r="I4" s="4">
        <v>11.7</v>
      </c>
      <c r="J4" s="4">
        <v>12.8</v>
      </c>
      <c r="K4" s="13"/>
      <c r="N4" s="13"/>
      <c r="O4" s="13"/>
      <c r="P4" s="13"/>
      <c r="Q4" s="13"/>
      <c r="R4" s="13"/>
      <c r="S4" s="13"/>
      <c r="T4" s="13"/>
      <c r="U4" s="4"/>
      <c r="V4" s="4"/>
    </row>
    <row r="5" spans="1:22" x14ac:dyDescent="0.25">
      <c r="A5" s="13"/>
      <c r="B5" s="13">
        <v>0.9</v>
      </c>
      <c r="C5" s="13">
        <v>10.1</v>
      </c>
      <c r="D5" s="13">
        <v>11.6</v>
      </c>
      <c r="E5" s="13">
        <v>12.7</v>
      </c>
      <c r="F5" s="13"/>
      <c r="G5" s="26">
        <v>0.9</v>
      </c>
      <c r="H5" s="13">
        <v>7.5</v>
      </c>
      <c r="I5" s="4">
        <v>11.7</v>
      </c>
      <c r="J5" s="13"/>
      <c r="K5" s="13"/>
      <c r="N5" s="13"/>
      <c r="O5" s="13"/>
      <c r="P5" s="13"/>
      <c r="Q5" s="13"/>
      <c r="R5" s="13"/>
      <c r="S5" s="13"/>
      <c r="T5" s="13"/>
      <c r="U5" s="4"/>
      <c r="V5" s="13"/>
    </row>
    <row r="6" spans="1:22" x14ac:dyDescent="0.25">
      <c r="A6" s="13"/>
      <c r="B6" s="13">
        <v>0.9</v>
      </c>
      <c r="C6" s="13">
        <v>11.1</v>
      </c>
      <c r="D6" s="13">
        <v>11.7</v>
      </c>
      <c r="E6" s="13">
        <v>12.6</v>
      </c>
      <c r="F6" s="13"/>
      <c r="G6" s="26">
        <v>0.9</v>
      </c>
      <c r="H6" s="13">
        <v>7.5</v>
      </c>
      <c r="I6" s="4">
        <v>11.7</v>
      </c>
      <c r="J6" s="13"/>
      <c r="K6" s="13"/>
      <c r="N6" s="13"/>
      <c r="O6" s="13"/>
      <c r="P6" s="13"/>
      <c r="Q6" s="13"/>
      <c r="R6" s="13"/>
      <c r="S6" s="13"/>
      <c r="T6" s="13"/>
      <c r="U6" s="4"/>
      <c r="V6" s="13"/>
    </row>
    <row r="7" spans="1:22" x14ac:dyDescent="0.25">
      <c r="A7" s="13"/>
      <c r="B7" s="13">
        <v>0.9</v>
      </c>
      <c r="C7" s="13">
        <v>10.8</v>
      </c>
      <c r="D7" s="13">
        <v>11.7</v>
      </c>
      <c r="E7" s="13">
        <v>12.7</v>
      </c>
      <c r="F7" s="13"/>
      <c r="G7" s="26">
        <v>0.9</v>
      </c>
      <c r="H7" s="13">
        <v>7.6</v>
      </c>
      <c r="I7" s="13">
        <v>11.7</v>
      </c>
      <c r="J7" s="13"/>
      <c r="K7" s="13"/>
      <c r="N7" s="13"/>
      <c r="O7" s="13"/>
      <c r="P7" s="13"/>
      <c r="Q7" s="13"/>
      <c r="R7" s="13"/>
      <c r="S7" s="13"/>
      <c r="T7" s="13"/>
      <c r="U7" s="13"/>
      <c r="V7" s="13"/>
    </row>
    <row r="8" spans="1:22" x14ac:dyDescent="0.25">
      <c r="N8" s="13"/>
      <c r="O8" s="13"/>
      <c r="P8" s="13"/>
      <c r="Q8" s="13"/>
      <c r="R8" s="13"/>
      <c r="S8" s="13"/>
      <c r="T8" s="13"/>
      <c r="U8" s="13"/>
      <c r="V8" s="13"/>
    </row>
    <row r="9" spans="1:22" x14ac:dyDescent="0.25">
      <c r="A9" t="s">
        <v>43</v>
      </c>
      <c r="B9">
        <f>AVERAGE(B3:B7)</f>
        <v>0.91999999999999993</v>
      </c>
      <c r="C9">
        <f t="shared" ref="C9:K9" si="0">AVERAGE(C3:C7)</f>
        <v>10.420000000000002</v>
      </c>
      <c r="D9">
        <f t="shared" si="0"/>
        <v>11.64</v>
      </c>
      <c r="E9">
        <f t="shared" si="0"/>
        <v>12.649999999999999</v>
      </c>
      <c r="F9" t="e">
        <f t="shared" si="0"/>
        <v>#DIV/0!</v>
      </c>
      <c r="G9">
        <f t="shared" si="0"/>
        <v>0.9</v>
      </c>
      <c r="H9">
        <f t="shared" si="0"/>
        <v>7.7200000000000006</v>
      </c>
      <c r="I9">
        <f t="shared" si="0"/>
        <v>11.7</v>
      </c>
      <c r="J9">
        <f t="shared" si="0"/>
        <v>12.850000000000001</v>
      </c>
      <c r="K9" t="e">
        <f t="shared" si="0"/>
        <v>#DIV/0!</v>
      </c>
      <c r="N9" s="13"/>
      <c r="O9" s="13"/>
      <c r="P9" s="13"/>
      <c r="Q9" s="13"/>
      <c r="R9" s="13"/>
      <c r="S9" s="13"/>
      <c r="T9" s="13"/>
      <c r="U9" s="13"/>
      <c r="V9" s="13"/>
    </row>
    <row r="11" spans="1:22" x14ac:dyDescent="0.25">
      <c r="A11" s="45" t="s">
        <v>76</v>
      </c>
      <c r="B11" s="45"/>
      <c r="C11" s="45"/>
      <c r="D11" s="45"/>
      <c r="E11" s="45"/>
      <c r="F11" s="45"/>
      <c r="G11" s="45"/>
      <c r="H11" s="45"/>
      <c r="I11" s="45"/>
    </row>
    <row r="12" spans="1:22" x14ac:dyDescent="0.25">
      <c r="A12" s="14"/>
      <c r="B12" s="42" t="s">
        <v>29</v>
      </c>
      <c r="C12" s="42"/>
      <c r="D12" s="42"/>
      <c r="E12" s="43"/>
      <c r="F12" s="44" t="s">
        <v>30</v>
      </c>
      <c r="G12" s="42"/>
      <c r="H12" s="42"/>
      <c r="I12" s="42"/>
    </row>
    <row r="13" spans="1:22" x14ac:dyDescent="0.25">
      <c r="A13" s="13"/>
      <c r="B13" s="20">
        <v>100</v>
      </c>
      <c r="C13" s="20">
        <v>5000</v>
      </c>
      <c r="D13" s="20">
        <v>10000</v>
      </c>
      <c r="E13" s="20">
        <v>20000</v>
      </c>
      <c r="F13" s="25">
        <v>100</v>
      </c>
      <c r="G13" s="20">
        <v>5000</v>
      </c>
      <c r="H13" s="20">
        <v>10000</v>
      </c>
      <c r="I13" s="20">
        <v>20000</v>
      </c>
    </row>
    <row r="14" spans="1:22" x14ac:dyDescent="0.25">
      <c r="A14" s="15" t="s">
        <v>2</v>
      </c>
      <c r="B14" s="13">
        <v>1</v>
      </c>
      <c r="C14" s="13">
        <v>10.3</v>
      </c>
      <c r="D14" s="13">
        <v>11.6</v>
      </c>
      <c r="E14" s="4">
        <v>12.6</v>
      </c>
      <c r="F14" s="26">
        <v>0.9</v>
      </c>
      <c r="G14" s="13">
        <v>7.9</v>
      </c>
      <c r="H14" s="4">
        <v>11.7</v>
      </c>
      <c r="I14" s="4">
        <v>12.9</v>
      </c>
    </row>
    <row r="15" spans="1:22" x14ac:dyDescent="0.25">
      <c r="A15" s="13"/>
      <c r="B15" s="13">
        <v>0.9</v>
      </c>
      <c r="C15" s="13">
        <v>9.8000000000000007</v>
      </c>
      <c r="D15" s="13">
        <v>11.6</v>
      </c>
      <c r="E15" s="13"/>
      <c r="F15" s="26">
        <v>0.9</v>
      </c>
      <c r="G15" s="13">
        <v>8.1</v>
      </c>
      <c r="H15" s="4">
        <v>11.7</v>
      </c>
      <c r="I15" s="4">
        <v>12.8</v>
      </c>
    </row>
    <row r="16" spans="1:22" x14ac:dyDescent="0.25">
      <c r="A16" s="13"/>
      <c r="B16" s="13">
        <v>0.9</v>
      </c>
      <c r="C16" s="13">
        <v>10.1</v>
      </c>
      <c r="D16" s="13">
        <v>11.6</v>
      </c>
      <c r="E16" s="13">
        <v>12.7</v>
      </c>
      <c r="F16" s="26">
        <v>0.9</v>
      </c>
      <c r="G16" s="13">
        <v>7.5</v>
      </c>
      <c r="H16" s="4">
        <v>11.7</v>
      </c>
      <c r="I16" s="13"/>
    </row>
    <row r="17" spans="1:21" x14ac:dyDescent="0.25">
      <c r="A17" s="13"/>
      <c r="B17" s="13">
        <v>0.9</v>
      </c>
      <c r="C17" s="13">
        <v>11.1</v>
      </c>
      <c r="D17" s="13">
        <v>11.7</v>
      </c>
      <c r="E17" s="13">
        <v>12.6</v>
      </c>
      <c r="F17" s="26">
        <v>0.9</v>
      </c>
      <c r="G17" s="13">
        <v>7.5</v>
      </c>
      <c r="H17" s="4">
        <v>11.7</v>
      </c>
      <c r="I17" s="13"/>
    </row>
    <row r="18" spans="1:21" x14ac:dyDescent="0.25">
      <c r="A18" s="13"/>
      <c r="B18" s="13">
        <v>0.9</v>
      </c>
      <c r="C18" s="13">
        <v>10.8</v>
      </c>
      <c r="D18" s="13">
        <v>11.7</v>
      </c>
      <c r="E18" s="13">
        <v>12.7</v>
      </c>
      <c r="F18" s="26">
        <v>0.9</v>
      </c>
      <c r="G18" s="13">
        <v>7.6</v>
      </c>
      <c r="H18" s="13">
        <v>11.7</v>
      </c>
      <c r="I18" s="13"/>
    </row>
    <row r="20" spans="1:21" x14ac:dyDescent="0.25">
      <c r="A20" t="s">
        <v>43</v>
      </c>
      <c r="B20">
        <f>AVERAGE(B14:B18)</f>
        <v>0.91999999999999993</v>
      </c>
      <c r="C20">
        <f t="shared" ref="C20:I20" si="1">AVERAGE(C14:C18)</f>
        <v>10.420000000000002</v>
      </c>
      <c r="D20">
        <f t="shared" si="1"/>
        <v>11.64</v>
      </c>
      <c r="E20">
        <f t="shared" si="1"/>
        <v>12.649999999999999</v>
      </c>
      <c r="F20">
        <f t="shared" si="1"/>
        <v>0.9</v>
      </c>
      <c r="G20">
        <f t="shared" si="1"/>
        <v>7.7200000000000006</v>
      </c>
      <c r="H20">
        <f t="shared" si="1"/>
        <v>11.7</v>
      </c>
      <c r="I20">
        <f t="shared" si="1"/>
        <v>12.850000000000001</v>
      </c>
    </row>
    <row r="21" spans="1:21" ht="15.75" thickBot="1" x14ac:dyDescent="0.3">
      <c r="A21" t="s">
        <v>45</v>
      </c>
      <c r="B21">
        <f>_xlfn.STDEV.P(B14:B18)</f>
        <v>3.9999999999999987E-2</v>
      </c>
      <c r="C21">
        <f t="shared" ref="C21:I21" si="2">_xlfn.STDEV.P(C14:C18)</f>
        <v>0.47074409183759264</v>
      </c>
      <c r="D21">
        <f t="shared" si="2"/>
        <v>4.8989794855663391E-2</v>
      </c>
      <c r="E21">
        <f t="shared" si="2"/>
        <v>4.9999999999999822E-2</v>
      </c>
      <c r="F21">
        <f t="shared" si="2"/>
        <v>0</v>
      </c>
      <c r="G21">
        <f t="shared" si="2"/>
        <v>0.24</v>
      </c>
      <c r="H21">
        <f t="shared" si="2"/>
        <v>0</v>
      </c>
      <c r="I21">
        <f t="shared" si="2"/>
        <v>4.9999999999999822E-2</v>
      </c>
    </row>
    <row r="22" spans="1:21" ht="16.5" thickTop="1" thickBot="1" x14ac:dyDescent="0.3">
      <c r="A22" t="s">
        <v>75</v>
      </c>
      <c r="B22">
        <f>_xlfn.CONFIDENCE.T(0.05,B21,5)</f>
        <v>4.9666559928150548E-2</v>
      </c>
      <c r="C22">
        <f t="shared" ref="C22:H22" si="3">_xlfn.CONFIDENCE.T(0.05,C21,5)</f>
        <v>0.58450599120186519</v>
      </c>
      <c r="D22">
        <f t="shared" si="3"/>
        <v>6.0828864551665196E-2</v>
      </c>
      <c r="E22">
        <f>_xlfn.CONFIDENCE.T(0.05,E21,4)</f>
        <v>7.9561157632092441E-2</v>
      </c>
      <c r="F22" s="28" t="e">
        <f t="shared" si="3"/>
        <v>#NUM!</v>
      </c>
      <c r="G22">
        <f t="shared" si="3"/>
        <v>0.29799935956890339</v>
      </c>
      <c r="H22" s="28" t="e">
        <f t="shared" si="3"/>
        <v>#NUM!</v>
      </c>
      <c r="I22">
        <f>_xlfn.CONFIDENCE.T(0.05,I21,2)</f>
        <v>0.44923217660468651</v>
      </c>
    </row>
    <row r="23" spans="1:21" ht="15.75" thickTop="1" x14ac:dyDescent="0.25"/>
    <row r="24" spans="1:21" ht="15.75" thickBot="1" x14ac:dyDescent="0.3">
      <c r="A24" s="46" t="s">
        <v>29</v>
      </c>
      <c r="B24" s="46"/>
      <c r="C24" s="46"/>
      <c r="D24" s="46"/>
      <c r="E24" s="46"/>
      <c r="F24" s="46"/>
      <c r="G24" s="46"/>
      <c r="H24" s="46"/>
      <c r="I24" s="46"/>
      <c r="J24" s="46"/>
      <c r="L24" s="46" t="s">
        <v>30</v>
      </c>
      <c r="M24" s="46"/>
      <c r="N24" s="46"/>
      <c r="O24" s="46"/>
      <c r="P24" s="46"/>
      <c r="Q24" s="46"/>
      <c r="R24" s="46"/>
      <c r="S24" s="46"/>
      <c r="T24" s="46"/>
      <c r="U24" s="46"/>
    </row>
    <row r="25" spans="1:21" x14ac:dyDescent="0.25">
      <c r="A25" s="18">
        <v>100</v>
      </c>
      <c r="B25" s="18"/>
      <c r="C25" s="18">
        <v>5000</v>
      </c>
      <c r="D25" s="18"/>
      <c r="E25" s="18">
        <v>10000</v>
      </c>
      <c r="F25" s="18"/>
      <c r="G25" s="18">
        <v>20000</v>
      </c>
      <c r="H25" s="18"/>
      <c r="I25" s="18">
        <v>27000</v>
      </c>
      <c r="J25" s="18"/>
      <c r="L25" s="18">
        <v>100</v>
      </c>
      <c r="M25" s="18"/>
      <c r="N25" s="18">
        <v>5000</v>
      </c>
      <c r="O25" s="18"/>
      <c r="P25" s="18">
        <v>10000</v>
      </c>
      <c r="Q25" s="18"/>
      <c r="R25" s="18">
        <v>20000</v>
      </c>
      <c r="S25" s="18"/>
      <c r="T25" s="18">
        <v>27000</v>
      </c>
      <c r="U25" s="18"/>
    </row>
    <row r="26" spans="1:2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6" t="s">
        <v>43</v>
      </c>
      <c r="B27" s="16">
        <v>0.91999999999999993</v>
      </c>
      <c r="C27" s="16" t="s">
        <v>43</v>
      </c>
      <c r="D27" s="16">
        <v>10.420000000000002</v>
      </c>
      <c r="E27" s="16" t="s">
        <v>43</v>
      </c>
      <c r="F27" s="16">
        <v>11.64</v>
      </c>
      <c r="G27" s="16" t="s">
        <v>43</v>
      </c>
      <c r="H27" s="16">
        <v>12.649999999999999</v>
      </c>
      <c r="I27" s="16" t="s">
        <v>43</v>
      </c>
      <c r="J27" s="16" t="e">
        <v>#DIV/0!</v>
      </c>
      <c r="L27" s="16" t="s">
        <v>43</v>
      </c>
      <c r="M27" s="16">
        <v>0.9</v>
      </c>
      <c r="N27" s="16" t="s">
        <v>43</v>
      </c>
      <c r="O27" s="16">
        <v>7.7200000000000006</v>
      </c>
      <c r="P27" s="16" t="s">
        <v>43</v>
      </c>
      <c r="Q27" s="16">
        <v>11.7</v>
      </c>
      <c r="R27" s="16" t="s">
        <v>43</v>
      </c>
      <c r="S27" s="16">
        <v>12.850000000000001</v>
      </c>
      <c r="T27" s="16" t="s">
        <v>43</v>
      </c>
      <c r="U27" s="16" t="e">
        <v>#DIV/0!</v>
      </c>
    </row>
    <row r="28" spans="1:21" x14ac:dyDescent="0.25">
      <c r="A28" s="16" t="s">
        <v>77</v>
      </c>
      <c r="B28" s="16">
        <v>1.9999999999999993E-2</v>
      </c>
      <c r="C28" s="16" t="s">
        <v>77</v>
      </c>
      <c r="D28" s="16">
        <v>0.23537204591879629</v>
      </c>
      <c r="E28" s="16" t="s">
        <v>77</v>
      </c>
      <c r="F28" s="16">
        <v>2.4494897427831692E-2</v>
      </c>
      <c r="G28" s="16" t="s">
        <v>77</v>
      </c>
      <c r="H28" s="16">
        <v>2.8867513459481187E-2</v>
      </c>
      <c r="I28" s="16" t="s">
        <v>77</v>
      </c>
      <c r="J28" s="16">
        <v>65535</v>
      </c>
      <c r="L28" s="16" t="s">
        <v>77</v>
      </c>
      <c r="M28" s="16">
        <v>0</v>
      </c>
      <c r="N28" s="16" t="s">
        <v>77</v>
      </c>
      <c r="O28" s="16">
        <v>0.12</v>
      </c>
      <c r="P28" s="16" t="s">
        <v>77</v>
      </c>
      <c r="Q28" s="16">
        <v>0</v>
      </c>
      <c r="R28" s="16" t="s">
        <v>77</v>
      </c>
      <c r="S28" s="16">
        <v>4.9999999999999822E-2</v>
      </c>
      <c r="T28" s="16" t="s">
        <v>77</v>
      </c>
      <c r="U28" s="16">
        <v>65535</v>
      </c>
    </row>
    <row r="29" spans="1:21" x14ac:dyDescent="0.25">
      <c r="A29" s="16" t="s">
        <v>78</v>
      </c>
      <c r="B29" s="16">
        <v>0.9</v>
      </c>
      <c r="C29" s="16" t="s">
        <v>78</v>
      </c>
      <c r="D29" s="16">
        <v>10.3</v>
      </c>
      <c r="E29" s="16" t="s">
        <v>78</v>
      </c>
      <c r="F29" s="16">
        <v>11.6</v>
      </c>
      <c r="G29" s="16" t="s">
        <v>78</v>
      </c>
      <c r="H29" s="16">
        <v>12.649999999999999</v>
      </c>
      <c r="I29" s="16" t="s">
        <v>78</v>
      </c>
      <c r="J29" s="16" t="e">
        <v>#NUM!</v>
      </c>
      <c r="L29" s="16" t="s">
        <v>78</v>
      </c>
      <c r="M29" s="16">
        <v>0.9</v>
      </c>
      <c r="N29" s="16" t="s">
        <v>78</v>
      </c>
      <c r="O29" s="16">
        <v>7.6</v>
      </c>
      <c r="P29" s="16" t="s">
        <v>78</v>
      </c>
      <c r="Q29" s="16">
        <v>11.7</v>
      </c>
      <c r="R29" s="16" t="s">
        <v>78</v>
      </c>
      <c r="S29" s="16">
        <v>12.850000000000001</v>
      </c>
      <c r="T29" s="16" t="s">
        <v>78</v>
      </c>
      <c r="U29" s="16" t="e">
        <v>#NUM!</v>
      </c>
    </row>
    <row r="30" spans="1:21" x14ac:dyDescent="0.25">
      <c r="A30" s="16" t="s">
        <v>79</v>
      </c>
      <c r="B30" s="16">
        <v>0.9</v>
      </c>
      <c r="C30" s="16" t="s">
        <v>79</v>
      </c>
      <c r="D30" s="16" t="e">
        <v>#N/A</v>
      </c>
      <c r="E30" s="16" t="s">
        <v>79</v>
      </c>
      <c r="F30" s="16">
        <v>11.6</v>
      </c>
      <c r="G30" s="16" t="s">
        <v>79</v>
      </c>
      <c r="H30" s="16">
        <v>12.6</v>
      </c>
      <c r="I30" s="16" t="s">
        <v>79</v>
      </c>
      <c r="J30" s="16" t="e">
        <v>#N/A</v>
      </c>
      <c r="L30" s="16" t="s">
        <v>79</v>
      </c>
      <c r="M30" s="16">
        <v>0.9</v>
      </c>
      <c r="N30" s="16" t="s">
        <v>79</v>
      </c>
      <c r="O30" s="16">
        <v>7.5</v>
      </c>
      <c r="P30" s="16" t="s">
        <v>79</v>
      </c>
      <c r="Q30" s="16">
        <v>11.7</v>
      </c>
      <c r="R30" s="16" t="s">
        <v>79</v>
      </c>
      <c r="S30" s="16" t="e">
        <v>#N/A</v>
      </c>
      <c r="T30" s="16" t="s">
        <v>79</v>
      </c>
      <c r="U30" s="16" t="e">
        <v>#N/A</v>
      </c>
    </row>
    <row r="31" spans="1:21" x14ac:dyDescent="0.25">
      <c r="A31" s="16" t="s">
        <v>80</v>
      </c>
      <c r="B31" s="16">
        <v>4.472135954999578E-2</v>
      </c>
      <c r="C31" s="16" t="s">
        <v>80</v>
      </c>
      <c r="D31" s="16">
        <v>0.52630789467763051</v>
      </c>
      <c r="E31" s="16" t="s">
        <v>80</v>
      </c>
      <c r="F31" s="16">
        <v>5.4772255750516412E-2</v>
      </c>
      <c r="G31" s="16" t="s">
        <v>80</v>
      </c>
      <c r="H31" s="16">
        <v>5.7735026918962373E-2</v>
      </c>
      <c r="I31" s="16" t="s">
        <v>80</v>
      </c>
      <c r="J31" s="16" t="e">
        <v>#DIV/0!</v>
      </c>
      <c r="L31" s="16" t="s">
        <v>80</v>
      </c>
      <c r="M31" s="16">
        <v>0</v>
      </c>
      <c r="N31" s="16" t="s">
        <v>80</v>
      </c>
      <c r="O31" s="16">
        <v>0.26832815729997478</v>
      </c>
      <c r="P31" s="16" t="s">
        <v>80</v>
      </c>
      <c r="Q31" s="16">
        <v>0</v>
      </c>
      <c r="R31" s="16" t="s">
        <v>80</v>
      </c>
      <c r="S31" s="16">
        <v>7.0710678118654502E-2</v>
      </c>
      <c r="T31" s="16" t="s">
        <v>80</v>
      </c>
      <c r="U31" s="16" t="e">
        <v>#DIV/0!</v>
      </c>
    </row>
    <row r="32" spans="1:21" x14ac:dyDescent="0.25">
      <c r="A32" s="16" t="s">
        <v>81</v>
      </c>
      <c r="B32" s="16">
        <v>1.9999999999999987E-3</v>
      </c>
      <c r="C32" s="16" t="s">
        <v>81</v>
      </c>
      <c r="D32" s="16">
        <v>0.2769999999999998</v>
      </c>
      <c r="E32" s="16" t="s">
        <v>81</v>
      </c>
      <c r="F32" s="16">
        <v>2.9999999999999784E-3</v>
      </c>
      <c r="G32" s="16" t="s">
        <v>81</v>
      </c>
      <c r="H32" s="16">
        <v>3.3333333333333097E-3</v>
      </c>
      <c r="I32" s="16" t="s">
        <v>81</v>
      </c>
      <c r="J32" s="16" t="e">
        <v>#DIV/0!</v>
      </c>
      <c r="L32" s="16" t="s">
        <v>81</v>
      </c>
      <c r="M32" s="16">
        <v>0</v>
      </c>
      <c r="N32" s="16" t="s">
        <v>81</v>
      </c>
      <c r="O32" s="16">
        <v>7.1999999999999995E-2</v>
      </c>
      <c r="P32" s="16" t="s">
        <v>81</v>
      </c>
      <c r="Q32" s="16">
        <v>0</v>
      </c>
      <c r="R32" s="16" t="s">
        <v>81</v>
      </c>
      <c r="S32" s="16">
        <v>4.9999999999999645E-3</v>
      </c>
      <c r="T32" s="16" t="s">
        <v>81</v>
      </c>
      <c r="U32" s="16" t="e">
        <v>#DIV/0!</v>
      </c>
    </row>
    <row r="33" spans="1:21" x14ac:dyDescent="0.25">
      <c r="A33" s="16" t="s">
        <v>82</v>
      </c>
      <c r="B33" s="16">
        <v>5.0000000000000586</v>
      </c>
      <c r="C33" s="16" t="s">
        <v>82</v>
      </c>
      <c r="D33" s="16">
        <v>-1.5956157385082745</v>
      </c>
      <c r="E33" s="16" t="s">
        <v>82</v>
      </c>
      <c r="F33" s="16">
        <v>-3.3333333333334743</v>
      </c>
      <c r="G33" s="16" t="s">
        <v>82</v>
      </c>
      <c r="H33" s="16">
        <v>-6</v>
      </c>
      <c r="I33" s="16" t="s">
        <v>82</v>
      </c>
      <c r="J33" s="16" t="e">
        <v>#DIV/0!</v>
      </c>
      <c r="L33" s="16" t="s">
        <v>82</v>
      </c>
      <c r="M33" s="16" t="e">
        <v>#DIV/0!</v>
      </c>
      <c r="N33" s="16" t="s">
        <v>82</v>
      </c>
      <c r="O33" s="16">
        <v>-1.5393518518518921</v>
      </c>
      <c r="P33" s="16" t="s">
        <v>82</v>
      </c>
      <c r="Q33" s="16" t="e">
        <v>#DIV/0!</v>
      </c>
      <c r="R33" s="16" t="s">
        <v>82</v>
      </c>
      <c r="S33" s="16" t="e">
        <v>#DIV/0!</v>
      </c>
      <c r="T33" s="16" t="s">
        <v>82</v>
      </c>
      <c r="U33" s="16" t="e">
        <v>#DIV/0!</v>
      </c>
    </row>
    <row r="34" spans="1:21" x14ac:dyDescent="0.25">
      <c r="A34" s="16" t="s">
        <v>83</v>
      </c>
      <c r="B34" s="16">
        <v>2.2360679774998005</v>
      </c>
      <c r="C34" s="16" t="s">
        <v>83</v>
      </c>
      <c r="D34" s="16">
        <v>0.2757442083962991</v>
      </c>
      <c r="E34" s="16" t="s">
        <v>83</v>
      </c>
      <c r="F34" s="16">
        <v>0.60858061945008757</v>
      </c>
      <c r="G34" s="16" t="s">
        <v>83</v>
      </c>
      <c r="H34" s="16">
        <v>9.2370555648813024E-14</v>
      </c>
      <c r="I34" s="16" t="s">
        <v>83</v>
      </c>
      <c r="J34" s="16" t="e">
        <v>#DIV/0!</v>
      </c>
      <c r="L34" s="16" t="s">
        <v>83</v>
      </c>
      <c r="M34" s="16" t="e">
        <v>#DIV/0!</v>
      </c>
      <c r="N34" s="16" t="s">
        <v>83</v>
      </c>
      <c r="O34" s="16">
        <v>0.81264507515615869</v>
      </c>
      <c r="P34" s="16" t="s">
        <v>83</v>
      </c>
      <c r="Q34" s="16" t="e">
        <v>#DIV/0!</v>
      </c>
      <c r="R34" s="16" t="s">
        <v>83</v>
      </c>
      <c r="S34" s="16" t="e">
        <v>#DIV/0!</v>
      </c>
      <c r="T34" s="16" t="s">
        <v>83</v>
      </c>
      <c r="U34" s="16" t="e">
        <v>#DIV/0!</v>
      </c>
    </row>
    <row r="35" spans="1:21" x14ac:dyDescent="0.25">
      <c r="A35" s="16" t="s">
        <v>84</v>
      </c>
      <c r="B35" s="16">
        <v>9.9999999999999978E-2</v>
      </c>
      <c r="C35" s="16" t="s">
        <v>84</v>
      </c>
      <c r="D35" s="16">
        <v>1.2999999999999989</v>
      </c>
      <c r="E35" s="16" t="s">
        <v>84</v>
      </c>
      <c r="F35" s="16">
        <v>9.9999999999999645E-2</v>
      </c>
      <c r="G35" s="16" t="s">
        <v>84</v>
      </c>
      <c r="H35" s="16">
        <v>9.9999999999999645E-2</v>
      </c>
      <c r="I35" s="16" t="s">
        <v>84</v>
      </c>
      <c r="J35" s="16">
        <v>0</v>
      </c>
      <c r="L35" s="16" t="s">
        <v>84</v>
      </c>
      <c r="M35" s="16">
        <v>0</v>
      </c>
      <c r="N35" s="16" t="s">
        <v>84</v>
      </c>
      <c r="O35" s="16">
        <v>0.59999999999999964</v>
      </c>
      <c r="P35" s="16" t="s">
        <v>84</v>
      </c>
      <c r="Q35" s="16">
        <v>0</v>
      </c>
      <c r="R35" s="16" t="s">
        <v>84</v>
      </c>
      <c r="S35" s="16">
        <v>9.9999999999999645E-2</v>
      </c>
      <c r="T35" s="16" t="s">
        <v>84</v>
      </c>
      <c r="U35" s="16">
        <v>0</v>
      </c>
    </row>
    <row r="36" spans="1:21" x14ac:dyDescent="0.25">
      <c r="A36" s="16" t="s">
        <v>85</v>
      </c>
      <c r="B36" s="16">
        <v>0.9</v>
      </c>
      <c r="C36" s="16" t="s">
        <v>85</v>
      </c>
      <c r="D36" s="16">
        <v>9.8000000000000007</v>
      </c>
      <c r="E36" s="16" t="s">
        <v>85</v>
      </c>
      <c r="F36" s="16">
        <v>11.6</v>
      </c>
      <c r="G36" s="16" t="s">
        <v>85</v>
      </c>
      <c r="H36" s="16">
        <v>12.6</v>
      </c>
      <c r="I36" s="16" t="s">
        <v>85</v>
      </c>
      <c r="J36" s="16">
        <v>0</v>
      </c>
      <c r="L36" s="16" t="s">
        <v>85</v>
      </c>
      <c r="M36" s="16">
        <v>0.9</v>
      </c>
      <c r="N36" s="16" t="s">
        <v>85</v>
      </c>
      <c r="O36" s="16">
        <v>7.5</v>
      </c>
      <c r="P36" s="16" t="s">
        <v>85</v>
      </c>
      <c r="Q36" s="16">
        <v>11.7</v>
      </c>
      <c r="R36" s="16" t="s">
        <v>85</v>
      </c>
      <c r="S36" s="16">
        <v>12.8</v>
      </c>
      <c r="T36" s="16" t="s">
        <v>85</v>
      </c>
      <c r="U36" s="16">
        <v>0</v>
      </c>
    </row>
    <row r="37" spans="1:21" x14ac:dyDescent="0.25">
      <c r="A37" s="16" t="s">
        <v>86</v>
      </c>
      <c r="B37" s="16">
        <v>1</v>
      </c>
      <c r="C37" s="16" t="s">
        <v>86</v>
      </c>
      <c r="D37" s="16">
        <v>11.1</v>
      </c>
      <c r="E37" s="16" t="s">
        <v>86</v>
      </c>
      <c r="F37" s="16">
        <v>11.7</v>
      </c>
      <c r="G37" s="16" t="s">
        <v>86</v>
      </c>
      <c r="H37" s="16">
        <v>12.7</v>
      </c>
      <c r="I37" s="16" t="s">
        <v>86</v>
      </c>
      <c r="J37" s="16">
        <v>0</v>
      </c>
      <c r="L37" s="16" t="s">
        <v>86</v>
      </c>
      <c r="M37" s="16">
        <v>0.9</v>
      </c>
      <c r="N37" s="16" t="s">
        <v>86</v>
      </c>
      <c r="O37" s="16">
        <v>8.1</v>
      </c>
      <c r="P37" s="16" t="s">
        <v>86</v>
      </c>
      <c r="Q37" s="16">
        <v>11.7</v>
      </c>
      <c r="R37" s="16" t="s">
        <v>86</v>
      </c>
      <c r="S37" s="16">
        <v>12.9</v>
      </c>
      <c r="T37" s="16" t="s">
        <v>86</v>
      </c>
      <c r="U37" s="16">
        <v>0</v>
      </c>
    </row>
    <row r="38" spans="1:21" x14ac:dyDescent="0.25">
      <c r="A38" s="16" t="s">
        <v>51</v>
      </c>
      <c r="B38" s="16">
        <v>4.5999999999999996</v>
      </c>
      <c r="C38" s="16" t="s">
        <v>51</v>
      </c>
      <c r="D38" s="16">
        <v>52.100000000000009</v>
      </c>
      <c r="E38" s="16" t="s">
        <v>51</v>
      </c>
      <c r="F38" s="16">
        <v>58.2</v>
      </c>
      <c r="G38" s="16" t="s">
        <v>51</v>
      </c>
      <c r="H38" s="16">
        <v>50.599999999999994</v>
      </c>
      <c r="I38" s="16" t="s">
        <v>51</v>
      </c>
      <c r="J38" s="16">
        <v>0</v>
      </c>
      <c r="L38" s="16" t="s">
        <v>51</v>
      </c>
      <c r="M38" s="16">
        <v>4.5</v>
      </c>
      <c r="N38" s="16" t="s">
        <v>51</v>
      </c>
      <c r="O38" s="16">
        <v>38.6</v>
      </c>
      <c r="P38" s="16" t="s">
        <v>51</v>
      </c>
      <c r="Q38" s="16">
        <v>58.5</v>
      </c>
      <c r="R38" s="16" t="s">
        <v>51</v>
      </c>
      <c r="S38" s="16">
        <v>25.700000000000003</v>
      </c>
      <c r="T38" s="16" t="s">
        <v>51</v>
      </c>
      <c r="U38" s="16">
        <v>0</v>
      </c>
    </row>
    <row r="39" spans="1:21" x14ac:dyDescent="0.25">
      <c r="A39" s="16" t="s">
        <v>50</v>
      </c>
      <c r="B39" s="16">
        <v>5</v>
      </c>
      <c r="C39" s="16" t="s">
        <v>50</v>
      </c>
      <c r="D39" s="16">
        <v>5</v>
      </c>
      <c r="E39" s="16" t="s">
        <v>50</v>
      </c>
      <c r="F39" s="16">
        <v>5</v>
      </c>
      <c r="G39" s="16" t="s">
        <v>50</v>
      </c>
      <c r="H39" s="16">
        <v>4</v>
      </c>
      <c r="I39" s="16" t="s">
        <v>50</v>
      </c>
      <c r="J39" s="16">
        <v>0</v>
      </c>
      <c r="L39" s="16" t="s">
        <v>50</v>
      </c>
      <c r="M39" s="16">
        <v>5</v>
      </c>
      <c r="N39" s="16" t="s">
        <v>50</v>
      </c>
      <c r="O39" s="16">
        <v>5</v>
      </c>
      <c r="P39" s="16" t="s">
        <v>50</v>
      </c>
      <c r="Q39" s="16">
        <v>5</v>
      </c>
      <c r="R39" s="16" t="s">
        <v>50</v>
      </c>
      <c r="S39" s="16">
        <v>2</v>
      </c>
      <c r="T39" s="16" t="s">
        <v>50</v>
      </c>
      <c r="U39" s="16">
        <v>0</v>
      </c>
    </row>
    <row r="40" spans="1:21" ht="15.75" thickBot="1" x14ac:dyDescent="0.3">
      <c r="A40" s="17" t="s">
        <v>87</v>
      </c>
      <c r="B40" s="17">
        <v>5.5528902103955842E-2</v>
      </c>
      <c r="C40" s="17" t="s">
        <v>87</v>
      </c>
      <c r="D40" s="17">
        <v>0.65349756479163212</v>
      </c>
      <c r="E40" s="17" t="s">
        <v>87</v>
      </c>
      <c r="F40" s="17">
        <v>6.8008738065825317E-2</v>
      </c>
      <c r="G40" s="17" t="s">
        <v>87</v>
      </c>
      <c r="H40" s="17">
        <v>9.1869311551853614E-2</v>
      </c>
      <c r="I40" s="17" t="s">
        <v>87</v>
      </c>
      <c r="J40" s="17" t="e">
        <v>#NUM!</v>
      </c>
      <c r="L40" s="17" t="s">
        <v>87</v>
      </c>
      <c r="M40" s="17">
        <v>0</v>
      </c>
      <c r="N40" s="17" t="s">
        <v>87</v>
      </c>
      <c r="O40" s="17">
        <v>0.33317341262373512</v>
      </c>
      <c r="P40" s="17" t="s">
        <v>87</v>
      </c>
      <c r="Q40" s="17">
        <v>0</v>
      </c>
      <c r="R40" s="17" t="s">
        <v>87</v>
      </c>
      <c r="S40" s="17">
        <v>0.63531023680873244</v>
      </c>
      <c r="T40" s="17" t="s">
        <v>87</v>
      </c>
      <c r="U40" s="17" t="e">
        <v>#NUM!</v>
      </c>
    </row>
    <row r="64" spans="17:17" x14ac:dyDescent="0.25">
      <c r="Q64" t="s">
        <v>96</v>
      </c>
    </row>
    <row r="65" spans="1:17" x14ac:dyDescent="0.25">
      <c r="C65" s="42">
        <v>100</v>
      </c>
      <c r="D65" s="42"/>
      <c r="E65" s="44">
        <v>10000</v>
      </c>
      <c r="F65" s="42"/>
      <c r="G65" s="44">
        <v>20000</v>
      </c>
      <c r="H65" s="42"/>
      <c r="Q65" t="s">
        <v>97</v>
      </c>
    </row>
    <row r="66" spans="1:17" x14ac:dyDescent="0.25">
      <c r="C66" s="20" t="s">
        <v>29</v>
      </c>
      <c r="D66" s="20" t="s">
        <v>30</v>
      </c>
      <c r="E66" s="25" t="s">
        <v>29</v>
      </c>
      <c r="F66" s="20" t="s">
        <v>30</v>
      </c>
      <c r="G66" s="25" t="s">
        <v>29</v>
      </c>
      <c r="H66" s="20" t="s">
        <v>30</v>
      </c>
      <c r="K66" s="10"/>
      <c r="L66" s="10"/>
      <c r="M66" s="10"/>
      <c r="N66" s="10"/>
      <c r="O66" s="10"/>
      <c r="P66" s="10"/>
    </row>
    <row r="67" spans="1:17" x14ac:dyDescent="0.25">
      <c r="A67" s="14"/>
      <c r="B67" s="24"/>
      <c r="C67" s="13">
        <v>1</v>
      </c>
      <c r="D67" s="13">
        <v>0.9</v>
      </c>
      <c r="E67" s="26">
        <v>11.6</v>
      </c>
      <c r="F67" s="4">
        <v>11.7</v>
      </c>
      <c r="G67" s="32">
        <v>12.6</v>
      </c>
      <c r="H67" s="4">
        <v>12.9</v>
      </c>
      <c r="I67" s="24"/>
    </row>
    <row r="68" spans="1:17" x14ac:dyDescent="0.25">
      <c r="A68" s="13"/>
      <c r="B68" s="15"/>
      <c r="C68" s="13">
        <v>0.9</v>
      </c>
      <c r="D68" s="13">
        <v>0.9</v>
      </c>
      <c r="E68" s="26">
        <v>11.6</v>
      </c>
      <c r="F68" s="4">
        <v>11.7</v>
      </c>
      <c r="G68" s="26"/>
      <c r="H68" s="4">
        <v>12.8</v>
      </c>
      <c r="I68" s="15"/>
    </row>
    <row r="69" spans="1:17" x14ac:dyDescent="0.25">
      <c r="A69" s="15"/>
      <c r="B69" s="13"/>
      <c r="C69" s="13">
        <v>0.9</v>
      </c>
      <c r="D69" s="13">
        <v>0.9</v>
      </c>
      <c r="E69" s="26">
        <v>11.6</v>
      </c>
      <c r="F69" s="4">
        <v>11.7</v>
      </c>
      <c r="G69" s="26">
        <v>12.7</v>
      </c>
      <c r="H69" s="13"/>
      <c r="I69" s="4"/>
    </row>
    <row r="70" spans="1:17" x14ac:dyDescent="0.25">
      <c r="A70" s="13"/>
      <c r="B70" s="13"/>
      <c r="C70" s="13">
        <v>0.9</v>
      </c>
      <c r="D70" s="13">
        <v>0.9</v>
      </c>
      <c r="E70" s="26">
        <v>11.7</v>
      </c>
      <c r="F70" s="4">
        <v>11.7</v>
      </c>
      <c r="G70" s="26">
        <v>12.6</v>
      </c>
      <c r="H70" s="13"/>
      <c r="I70" s="4"/>
    </row>
    <row r="71" spans="1:17" x14ac:dyDescent="0.25">
      <c r="A71" s="13"/>
      <c r="B71" s="13"/>
      <c r="C71" s="13">
        <v>0.9</v>
      </c>
      <c r="D71" s="13">
        <v>0.9</v>
      </c>
      <c r="E71" s="26">
        <v>11.7</v>
      </c>
      <c r="F71" s="13">
        <v>11.7</v>
      </c>
      <c r="G71" s="26">
        <v>12.7</v>
      </c>
      <c r="H71" s="13"/>
      <c r="I71" s="13"/>
    </row>
    <row r="72" spans="1:17" x14ac:dyDescent="0.25">
      <c r="A72" s="13"/>
      <c r="B72" s="13"/>
      <c r="C72" s="13"/>
      <c r="D72" s="13"/>
      <c r="E72" s="13"/>
      <c r="F72" s="13"/>
      <c r="G72" s="13"/>
      <c r="H72" s="4"/>
      <c r="I72" s="13"/>
    </row>
    <row r="73" spans="1:17" x14ac:dyDescent="0.25">
      <c r="A73" t="s">
        <v>47</v>
      </c>
      <c r="B73" s="23" t="s">
        <v>90</v>
      </c>
      <c r="H73" s="13"/>
      <c r="I73" t="s">
        <v>47</v>
      </c>
      <c r="K73" s="23" t="s">
        <v>98</v>
      </c>
    </row>
    <row r="74" spans="1:17" x14ac:dyDescent="0.25">
      <c r="H74" s="13"/>
    </row>
    <row r="75" spans="1:17" ht="15.75" thickBot="1" x14ac:dyDescent="0.3">
      <c r="A75" t="s">
        <v>48</v>
      </c>
      <c r="I75" t="s">
        <v>48</v>
      </c>
    </row>
    <row r="76" spans="1:17" x14ac:dyDescent="0.25">
      <c r="A76" s="18" t="s">
        <v>49</v>
      </c>
      <c r="B76" s="18" t="s">
        <v>50</v>
      </c>
      <c r="C76" s="18" t="s">
        <v>51</v>
      </c>
      <c r="D76" s="18" t="s">
        <v>52</v>
      </c>
      <c r="E76" s="18" t="s">
        <v>53</v>
      </c>
      <c r="I76" s="18" t="s">
        <v>49</v>
      </c>
      <c r="J76" s="18" t="s">
        <v>50</v>
      </c>
      <c r="K76" s="18" t="s">
        <v>51</v>
      </c>
      <c r="L76" s="18" t="s">
        <v>52</v>
      </c>
      <c r="M76" s="18" t="s">
        <v>53</v>
      </c>
    </row>
    <row r="77" spans="1:17" x14ac:dyDescent="0.25">
      <c r="A77" s="16" t="s">
        <v>29</v>
      </c>
      <c r="B77" s="16">
        <v>5</v>
      </c>
      <c r="C77" s="16">
        <v>4.5999999999999996</v>
      </c>
      <c r="D77" s="16">
        <v>0.91999999999999993</v>
      </c>
      <c r="E77" s="16">
        <v>1.9999999999999987E-3</v>
      </c>
      <c r="I77" s="16" t="s">
        <v>29</v>
      </c>
      <c r="J77" s="16">
        <v>5</v>
      </c>
      <c r="K77" s="16">
        <v>58.2</v>
      </c>
      <c r="L77" s="16">
        <v>11.64</v>
      </c>
      <c r="M77" s="16">
        <v>2.9999999999999784E-3</v>
      </c>
    </row>
    <row r="78" spans="1:17" ht="15.75" thickBot="1" x14ac:dyDescent="0.3">
      <c r="A78" s="17" t="s">
        <v>30</v>
      </c>
      <c r="B78" s="17">
        <v>5</v>
      </c>
      <c r="C78" s="17">
        <v>4.5</v>
      </c>
      <c r="D78" s="17">
        <v>0.9</v>
      </c>
      <c r="E78" s="17">
        <v>0</v>
      </c>
      <c r="I78" s="17" t="s">
        <v>30</v>
      </c>
      <c r="J78" s="17">
        <v>5</v>
      </c>
      <c r="K78" s="17">
        <v>58.5</v>
      </c>
      <c r="L78" s="17">
        <v>11.7</v>
      </c>
      <c r="M78" s="17">
        <v>0</v>
      </c>
    </row>
    <row r="81" spans="1:15" ht="15.75" thickBot="1" x14ac:dyDescent="0.3">
      <c r="A81" t="s">
        <v>64</v>
      </c>
      <c r="I81" t="s">
        <v>64</v>
      </c>
    </row>
    <row r="82" spans="1:15" x14ac:dyDescent="0.25">
      <c r="A82" s="18" t="s">
        <v>65</v>
      </c>
      <c r="B82" s="18" t="s">
        <v>66</v>
      </c>
      <c r="C82" s="18" t="s">
        <v>67</v>
      </c>
      <c r="D82" s="18" t="s">
        <v>68</v>
      </c>
      <c r="E82" s="18" t="s">
        <v>69</v>
      </c>
      <c r="F82" s="18" t="s">
        <v>70</v>
      </c>
      <c r="G82" s="18" t="s">
        <v>71</v>
      </c>
      <c r="I82" s="18" t="s">
        <v>65</v>
      </c>
      <c r="J82" s="18" t="s">
        <v>66</v>
      </c>
      <c r="K82" s="18" t="s">
        <v>67</v>
      </c>
      <c r="L82" s="18" t="s">
        <v>68</v>
      </c>
      <c r="M82" s="18" t="s">
        <v>69</v>
      </c>
      <c r="N82" s="18" t="s">
        <v>70</v>
      </c>
      <c r="O82" s="18" t="s">
        <v>71</v>
      </c>
    </row>
    <row r="83" spans="1:15" x14ac:dyDescent="0.25">
      <c r="A83" s="16" t="s">
        <v>72</v>
      </c>
      <c r="B83" s="16">
        <v>1.0000000000000061E-3</v>
      </c>
      <c r="C83" s="16">
        <v>1</v>
      </c>
      <c r="D83" s="16">
        <v>1.0000000000000061E-3</v>
      </c>
      <c r="E83" s="16">
        <v>1.0000000000000067</v>
      </c>
      <c r="F83" s="31">
        <v>0.34659350708733311</v>
      </c>
      <c r="G83" s="16">
        <v>5.3176550715787174</v>
      </c>
      <c r="I83" s="16" t="s">
        <v>72</v>
      </c>
      <c r="J83" s="16">
        <v>8.9999999999999455E-3</v>
      </c>
      <c r="K83" s="16">
        <v>1</v>
      </c>
      <c r="L83" s="16">
        <v>8.9999999999999455E-3</v>
      </c>
      <c r="M83" s="16">
        <v>6.0000000000000071</v>
      </c>
      <c r="N83" s="33">
        <v>3.9968523713957677E-2</v>
      </c>
      <c r="O83" s="16">
        <v>5.3176550715787174</v>
      </c>
    </row>
    <row r="84" spans="1:15" x14ac:dyDescent="0.25">
      <c r="A84" s="16" t="s">
        <v>73</v>
      </c>
      <c r="B84" s="16">
        <v>7.999999999999995E-3</v>
      </c>
      <c r="C84" s="16">
        <v>8</v>
      </c>
      <c r="D84" s="16">
        <v>9.9999999999999937E-4</v>
      </c>
      <c r="E84" s="16"/>
      <c r="F84" s="16"/>
      <c r="G84" s="16"/>
      <c r="I84" s="16" t="s">
        <v>73</v>
      </c>
      <c r="J84" s="16">
        <v>1.1999999999999914E-2</v>
      </c>
      <c r="K84" s="16">
        <v>8</v>
      </c>
      <c r="L84" s="16">
        <v>1.4999999999999892E-3</v>
      </c>
      <c r="M84" s="16"/>
      <c r="N84" s="16"/>
      <c r="O84" s="16"/>
    </row>
    <row r="85" spans="1:15" x14ac:dyDescent="0.25">
      <c r="A85" s="16"/>
      <c r="B85" s="16"/>
      <c r="C85" s="16"/>
      <c r="D85" s="16"/>
      <c r="E85" s="16"/>
      <c r="F85" s="16"/>
      <c r="G85" s="16"/>
      <c r="I85" s="16"/>
      <c r="J85" s="16"/>
      <c r="K85" s="16"/>
      <c r="L85" s="16"/>
      <c r="M85" s="16"/>
      <c r="N85" s="16"/>
      <c r="O85" s="16"/>
    </row>
    <row r="86" spans="1:15" ht="15.75" thickBot="1" x14ac:dyDescent="0.3">
      <c r="A86" s="17" t="s">
        <v>74</v>
      </c>
      <c r="B86" s="17">
        <v>9.0000000000000011E-3</v>
      </c>
      <c r="C86" s="17">
        <v>9</v>
      </c>
      <c r="D86" s="17"/>
      <c r="E86" s="17"/>
      <c r="F86" s="17"/>
      <c r="G86" s="17"/>
      <c r="I86" s="17" t="s">
        <v>74</v>
      </c>
      <c r="J86" s="17">
        <v>2.0999999999999859E-2</v>
      </c>
      <c r="K86" s="17">
        <v>9</v>
      </c>
      <c r="L86" s="17"/>
      <c r="M86" s="17"/>
      <c r="N86" s="17"/>
      <c r="O86" s="17"/>
    </row>
    <row r="89" spans="1:15" x14ac:dyDescent="0.25">
      <c r="A89" t="s">
        <v>47</v>
      </c>
      <c r="B89" s="23" t="s">
        <v>99</v>
      </c>
    </row>
    <row r="91" spans="1:15" ht="15.75" thickBot="1" x14ac:dyDescent="0.3">
      <c r="A91" t="s">
        <v>48</v>
      </c>
    </row>
    <row r="92" spans="1:15" x14ac:dyDescent="0.25">
      <c r="A92" s="18" t="s">
        <v>49</v>
      </c>
      <c r="B92" s="18" t="s">
        <v>50</v>
      </c>
      <c r="C92" s="18" t="s">
        <v>51</v>
      </c>
      <c r="D92" s="18" t="s">
        <v>52</v>
      </c>
      <c r="E92" s="18" t="s">
        <v>53</v>
      </c>
    </row>
    <row r="93" spans="1:15" x14ac:dyDescent="0.25">
      <c r="A93" s="16" t="s">
        <v>29</v>
      </c>
      <c r="B93" s="16">
        <v>4</v>
      </c>
      <c r="C93" s="16">
        <v>50.599999999999994</v>
      </c>
      <c r="D93" s="16">
        <v>12.649999999999999</v>
      </c>
      <c r="E93" s="16">
        <v>3.3333333333333097E-3</v>
      </c>
    </row>
    <row r="94" spans="1:15" ht="15.75" thickBot="1" x14ac:dyDescent="0.3">
      <c r="A94" s="17" t="s">
        <v>30</v>
      </c>
      <c r="B94" s="17">
        <v>2</v>
      </c>
      <c r="C94" s="17">
        <v>25.700000000000003</v>
      </c>
      <c r="D94" s="17">
        <v>12.850000000000001</v>
      </c>
      <c r="E94" s="17">
        <v>4.9999999999999645E-3</v>
      </c>
    </row>
    <row r="97" spans="1:7" ht="15.75" thickBot="1" x14ac:dyDescent="0.3">
      <c r="A97" t="s">
        <v>64</v>
      </c>
    </row>
    <row r="98" spans="1:7" x14ac:dyDescent="0.25">
      <c r="A98" s="18" t="s">
        <v>65</v>
      </c>
      <c r="B98" s="18" t="s">
        <v>66</v>
      </c>
      <c r="C98" s="18" t="s">
        <v>67</v>
      </c>
      <c r="D98" s="18" t="s">
        <v>68</v>
      </c>
      <c r="E98" s="18" t="s">
        <v>69</v>
      </c>
      <c r="F98" s="18" t="s">
        <v>70</v>
      </c>
      <c r="G98" s="18" t="s">
        <v>71</v>
      </c>
    </row>
    <row r="99" spans="1:7" x14ac:dyDescent="0.25">
      <c r="A99" s="16" t="s">
        <v>72</v>
      </c>
      <c r="B99" s="16">
        <v>5.3333333333333906E-2</v>
      </c>
      <c r="C99" s="16">
        <v>1</v>
      </c>
      <c r="D99" s="16">
        <v>5.3333333333333906E-2</v>
      </c>
      <c r="E99" s="16">
        <v>14.222222222222475</v>
      </c>
      <c r="F99" s="33">
        <v>1.9583524603800841E-2</v>
      </c>
      <c r="G99" s="16">
        <v>7.708647422176786</v>
      </c>
    </row>
    <row r="100" spans="1:7" x14ac:dyDescent="0.25">
      <c r="A100" s="16" t="s">
        <v>73</v>
      </c>
      <c r="B100" s="16">
        <v>1.4999999999999894E-2</v>
      </c>
      <c r="C100" s="16">
        <v>4</v>
      </c>
      <c r="D100" s="16">
        <v>3.7499999999999734E-3</v>
      </c>
      <c r="E100" s="16"/>
      <c r="F100" s="16"/>
      <c r="G100" s="16"/>
    </row>
    <row r="101" spans="1:7" x14ac:dyDescent="0.25">
      <c r="A101" s="16"/>
      <c r="B101" s="16"/>
      <c r="C101" s="16"/>
      <c r="D101" s="16"/>
      <c r="E101" s="16"/>
      <c r="F101" s="16"/>
      <c r="G101" s="16"/>
    </row>
    <row r="102" spans="1:7" ht="15.75" thickBot="1" x14ac:dyDescent="0.3">
      <c r="A102" s="17" t="s">
        <v>74</v>
      </c>
      <c r="B102" s="17">
        <v>6.8333333333333801E-2</v>
      </c>
      <c r="C102" s="17">
        <v>5</v>
      </c>
      <c r="D102" s="17"/>
      <c r="E102" s="17"/>
      <c r="F102" s="17"/>
      <c r="G102" s="17"/>
    </row>
  </sheetData>
  <mergeCells count="10">
    <mergeCell ref="L24:U24"/>
    <mergeCell ref="B1:F1"/>
    <mergeCell ref="G1:K1"/>
    <mergeCell ref="C65:D65"/>
    <mergeCell ref="E65:F65"/>
    <mergeCell ref="G65:H65"/>
    <mergeCell ref="A11:I11"/>
    <mergeCell ref="B12:E12"/>
    <mergeCell ref="F12:I12"/>
    <mergeCell ref="A24:J24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FC3-DA57-4006-9A1D-B08C044D5902}">
  <dimension ref="A1:U96"/>
  <sheetViews>
    <sheetView tabSelected="1" zoomScaleNormal="100" workbookViewId="0">
      <selection activeCell="W26" sqref="W26"/>
    </sheetView>
  </sheetViews>
  <sheetFormatPr defaultRowHeight="15" x14ac:dyDescent="0.25"/>
  <cols>
    <col min="1" max="1" width="18.7109375" customWidth="1"/>
  </cols>
  <sheetData>
    <row r="1" spans="1:21" x14ac:dyDescent="0.25">
      <c r="A1" s="14"/>
      <c r="B1" s="42" t="s">
        <v>29</v>
      </c>
      <c r="C1" s="42"/>
      <c r="D1" s="42"/>
      <c r="E1" s="42"/>
      <c r="F1" s="42"/>
      <c r="G1" s="44" t="s">
        <v>30</v>
      </c>
      <c r="H1" s="42"/>
      <c r="I1" s="42"/>
      <c r="J1" s="42"/>
      <c r="K1" s="42"/>
    </row>
    <row r="2" spans="1:21" x14ac:dyDescent="0.25">
      <c r="A2" s="13"/>
      <c r="B2" s="20">
        <v>100</v>
      </c>
      <c r="C2" s="20">
        <v>5000</v>
      </c>
      <c r="D2" s="20">
        <v>10000</v>
      </c>
      <c r="E2" s="20">
        <v>20000</v>
      </c>
      <c r="F2" s="20">
        <v>27000</v>
      </c>
      <c r="G2" s="25">
        <v>100</v>
      </c>
      <c r="H2" s="20">
        <v>5000</v>
      </c>
      <c r="I2" s="20">
        <v>10000</v>
      </c>
      <c r="J2" s="20">
        <v>20000</v>
      </c>
      <c r="K2" s="20">
        <v>27000</v>
      </c>
    </row>
    <row r="3" spans="1:21" x14ac:dyDescent="0.25">
      <c r="A3" s="15" t="s">
        <v>23</v>
      </c>
      <c r="B3" s="13">
        <v>1.1000000000000001</v>
      </c>
      <c r="C3" s="13">
        <v>1.4</v>
      </c>
      <c r="D3" s="13">
        <v>1.7</v>
      </c>
      <c r="E3" s="4">
        <v>2.1</v>
      </c>
      <c r="F3" s="13">
        <v>1.8</v>
      </c>
      <c r="G3" s="26">
        <v>1.2</v>
      </c>
      <c r="H3" s="13">
        <v>1.6</v>
      </c>
      <c r="I3" s="4">
        <v>2</v>
      </c>
      <c r="J3" s="4">
        <v>2.6</v>
      </c>
      <c r="K3" s="4">
        <v>2.2999999999999998</v>
      </c>
    </row>
    <row r="4" spans="1:21" x14ac:dyDescent="0.25">
      <c r="A4" s="13"/>
      <c r="B4" s="13">
        <v>1.1000000000000001</v>
      </c>
      <c r="C4" s="13">
        <v>1.4</v>
      </c>
      <c r="D4" s="13">
        <v>1.7</v>
      </c>
      <c r="E4" s="4">
        <v>2.1</v>
      </c>
      <c r="F4" s="13">
        <v>2.2999999999999998</v>
      </c>
      <c r="G4" s="26">
        <v>1.1000000000000001</v>
      </c>
      <c r="H4" s="13">
        <v>1.6</v>
      </c>
      <c r="I4" s="4">
        <v>2</v>
      </c>
      <c r="J4" s="4">
        <v>2.5</v>
      </c>
      <c r="K4" s="4">
        <v>2.9</v>
      </c>
    </row>
    <row r="5" spans="1:21" x14ac:dyDescent="0.25">
      <c r="A5" s="13"/>
      <c r="B5" s="13">
        <v>1.1000000000000001</v>
      </c>
      <c r="C5" s="13">
        <v>1.5</v>
      </c>
      <c r="D5" s="13">
        <v>1.7</v>
      </c>
      <c r="E5" s="4">
        <v>2.1</v>
      </c>
      <c r="F5" s="13">
        <v>2.2999999999999998</v>
      </c>
      <c r="G5" s="26">
        <v>1.2</v>
      </c>
      <c r="H5" s="13">
        <v>1.6</v>
      </c>
      <c r="I5" s="4">
        <v>2</v>
      </c>
      <c r="J5" s="4">
        <v>2.5</v>
      </c>
      <c r="K5" s="4">
        <v>2.9</v>
      </c>
    </row>
    <row r="6" spans="1:21" x14ac:dyDescent="0.25">
      <c r="A6" s="13"/>
      <c r="B6" s="13">
        <v>1.1000000000000001</v>
      </c>
      <c r="C6" s="13">
        <v>1.4</v>
      </c>
      <c r="D6" s="13">
        <v>1.7</v>
      </c>
      <c r="E6" s="4">
        <v>2</v>
      </c>
      <c r="F6" s="13">
        <v>2.4</v>
      </c>
      <c r="G6" s="26">
        <v>1.1000000000000001</v>
      </c>
      <c r="H6" s="13">
        <v>1.6</v>
      </c>
      <c r="I6" s="4">
        <v>2</v>
      </c>
      <c r="J6" s="4">
        <v>2.6</v>
      </c>
      <c r="K6" s="4">
        <v>3</v>
      </c>
    </row>
    <row r="7" spans="1:21" x14ac:dyDescent="0.25">
      <c r="A7" s="13"/>
      <c r="B7" s="13">
        <v>1.1000000000000001</v>
      </c>
      <c r="C7" s="13">
        <v>1.5</v>
      </c>
      <c r="D7" s="13">
        <v>1.7</v>
      </c>
      <c r="E7" s="13">
        <v>2.1</v>
      </c>
      <c r="F7" s="13">
        <v>2.2999999999999998</v>
      </c>
      <c r="G7" s="26">
        <v>1.1000000000000001</v>
      </c>
      <c r="H7" s="13">
        <v>1.6</v>
      </c>
      <c r="I7" s="13">
        <v>2</v>
      </c>
      <c r="J7" s="13">
        <v>2.6</v>
      </c>
      <c r="K7" s="13">
        <v>3</v>
      </c>
    </row>
    <row r="9" spans="1:21" x14ac:dyDescent="0.25">
      <c r="A9" t="s">
        <v>43</v>
      </c>
      <c r="B9">
        <f>AVERAGE(B3:B7)</f>
        <v>1.1000000000000001</v>
      </c>
      <c r="C9">
        <f t="shared" ref="C9:K9" si="0">AVERAGE(C3:C7)</f>
        <v>1.44</v>
      </c>
      <c r="D9">
        <f t="shared" si="0"/>
        <v>1.7</v>
      </c>
      <c r="E9">
        <f t="shared" si="0"/>
        <v>2.08</v>
      </c>
      <c r="F9">
        <f t="shared" si="0"/>
        <v>2.2199999999999998</v>
      </c>
      <c r="G9">
        <f t="shared" si="0"/>
        <v>1.1399999999999999</v>
      </c>
      <c r="H9">
        <f t="shared" si="0"/>
        <v>1.6</v>
      </c>
      <c r="I9">
        <f t="shared" si="0"/>
        <v>2</v>
      </c>
      <c r="J9">
        <f t="shared" si="0"/>
        <v>2.5599999999999996</v>
      </c>
      <c r="K9">
        <f t="shared" si="0"/>
        <v>2.82</v>
      </c>
    </row>
    <row r="10" spans="1:21" ht="15.75" thickBot="1" x14ac:dyDescent="0.3">
      <c r="A10" t="s">
        <v>45</v>
      </c>
      <c r="B10">
        <f>_xlfn.STDEV.P(B3:B7)</f>
        <v>0</v>
      </c>
      <c r="C10">
        <f t="shared" ref="C10:K10" si="1">_xlfn.STDEV.P(C3:C7)</f>
        <v>4.8989794855663606E-2</v>
      </c>
      <c r="D10">
        <f t="shared" si="1"/>
        <v>0</v>
      </c>
      <c r="E10">
        <f t="shared" si="1"/>
        <v>4.0000000000000036E-2</v>
      </c>
      <c r="F10">
        <f t="shared" si="1"/>
        <v>0.21354156504062616</v>
      </c>
      <c r="G10">
        <f t="shared" si="1"/>
        <v>4.8989794855663495E-2</v>
      </c>
      <c r="H10">
        <f t="shared" si="1"/>
        <v>0</v>
      </c>
      <c r="I10">
        <f t="shared" si="1"/>
        <v>0</v>
      </c>
      <c r="J10">
        <f t="shared" si="1"/>
        <v>4.8989794855663606E-2</v>
      </c>
      <c r="K10">
        <f t="shared" si="1"/>
        <v>0.26381811916545844</v>
      </c>
    </row>
    <row r="11" spans="1:21" ht="16.5" thickTop="1" thickBot="1" x14ac:dyDescent="0.3">
      <c r="A11" t="s">
        <v>75</v>
      </c>
      <c r="B11" s="28" t="e">
        <f>_xlfn.CONFIDENCE.T(0.05,B10,5)</f>
        <v>#NUM!</v>
      </c>
      <c r="C11">
        <f t="shared" ref="C11:K11" si="2">_xlfn.CONFIDENCE.T(0.05,C10,5)</f>
        <v>6.0828864551665467E-2</v>
      </c>
      <c r="D11" s="28" t="e">
        <f t="shared" si="2"/>
        <v>#NUM!</v>
      </c>
      <c r="E11">
        <f t="shared" si="2"/>
        <v>4.9666559928150611E-2</v>
      </c>
      <c r="F11">
        <f t="shared" si="2"/>
        <v>0.26514687343103299</v>
      </c>
      <c r="G11">
        <f t="shared" si="2"/>
        <v>6.0828864551665328E-2</v>
      </c>
      <c r="H11" s="28" t="e">
        <f t="shared" si="2"/>
        <v>#NUM!</v>
      </c>
      <c r="I11" s="28" t="e">
        <f t="shared" si="2"/>
        <v>#NUM!</v>
      </c>
      <c r="J11">
        <f t="shared" si="2"/>
        <v>6.0828864551665467E-2</v>
      </c>
      <c r="K11">
        <f t="shared" si="2"/>
        <v>0.32757346064158022</v>
      </c>
    </row>
    <row r="12" spans="1:21" ht="15.75" thickTop="1" x14ac:dyDescent="0.25"/>
    <row r="14" spans="1:21" ht="15.75" thickBot="1" x14ac:dyDescent="0.3">
      <c r="A14" s="46" t="s">
        <v>29</v>
      </c>
      <c r="B14" s="46"/>
      <c r="C14" s="46"/>
      <c r="D14" s="46"/>
      <c r="E14" s="46"/>
      <c r="F14" s="46"/>
      <c r="G14" s="46"/>
      <c r="H14" s="46"/>
      <c r="I14" s="46"/>
      <c r="J14" s="46"/>
      <c r="L14" t="s">
        <v>30</v>
      </c>
    </row>
    <row r="15" spans="1:21" x14ac:dyDescent="0.25">
      <c r="A15" s="18">
        <v>100</v>
      </c>
      <c r="B15" s="18"/>
      <c r="C15" s="18">
        <v>5000</v>
      </c>
      <c r="D15" s="18"/>
      <c r="E15" s="18">
        <v>10000</v>
      </c>
      <c r="F15" s="18"/>
      <c r="G15" s="18">
        <v>20000</v>
      </c>
      <c r="H15" s="18"/>
      <c r="I15" s="18">
        <v>27000</v>
      </c>
      <c r="J15" s="18"/>
      <c r="L15" s="18">
        <v>100</v>
      </c>
      <c r="M15" s="18"/>
      <c r="N15" s="18">
        <v>5000</v>
      </c>
      <c r="O15" s="18"/>
      <c r="P15" s="18">
        <v>10000</v>
      </c>
      <c r="Q15" s="18"/>
      <c r="R15" s="18">
        <v>20000</v>
      </c>
      <c r="S15" s="18"/>
      <c r="T15" s="18">
        <v>27000</v>
      </c>
      <c r="U15" s="18"/>
    </row>
    <row r="16" spans="1:2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6" t="s">
        <v>43</v>
      </c>
      <c r="B17" s="16">
        <v>1.1000000000000001</v>
      </c>
      <c r="C17" s="16" t="s">
        <v>43</v>
      </c>
      <c r="D17" s="16">
        <v>1.44</v>
      </c>
      <c r="E17" s="16" t="s">
        <v>43</v>
      </c>
      <c r="F17" s="16">
        <v>1.7</v>
      </c>
      <c r="G17" s="16" t="s">
        <v>43</v>
      </c>
      <c r="H17" s="16">
        <v>2.08</v>
      </c>
      <c r="I17" s="16" t="s">
        <v>43</v>
      </c>
      <c r="J17" s="16">
        <v>2.2199999999999998</v>
      </c>
      <c r="L17" s="16" t="s">
        <v>43</v>
      </c>
      <c r="M17" s="16">
        <v>1.1399999999999999</v>
      </c>
      <c r="N17" s="16" t="s">
        <v>43</v>
      </c>
      <c r="O17" s="16">
        <v>1.6</v>
      </c>
      <c r="P17" s="16" t="s">
        <v>43</v>
      </c>
      <c r="Q17" s="16">
        <v>2</v>
      </c>
      <c r="R17" s="16" t="s">
        <v>43</v>
      </c>
      <c r="S17" s="16">
        <v>2.5599999999999996</v>
      </c>
      <c r="T17" s="16" t="s">
        <v>43</v>
      </c>
      <c r="U17" s="16">
        <v>2.82</v>
      </c>
    </row>
    <row r="18" spans="1:21" x14ac:dyDescent="0.25">
      <c r="A18" s="16" t="s">
        <v>77</v>
      </c>
      <c r="B18" s="16">
        <v>0</v>
      </c>
      <c r="C18" s="16" t="s">
        <v>77</v>
      </c>
      <c r="D18" s="16">
        <v>2.4494897427831803E-2</v>
      </c>
      <c r="E18" s="16" t="s">
        <v>77</v>
      </c>
      <c r="F18" s="16">
        <v>0</v>
      </c>
      <c r="G18" s="16" t="s">
        <v>77</v>
      </c>
      <c r="H18" s="16">
        <v>2.0000000000000018E-2</v>
      </c>
      <c r="I18" s="16" t="s">
        <v>77</v>
      </c>
      <c r="J18" s="16">
        <v>0.10677078252031308</v>
      </c>
      <c r="L18" s="16" t="s">
        <v>77</v>
      </c>
      <c r="M18" s="16">
        <v>2.4494897427831747E-2</v>
      </c>
      <c r="N18" s="16" t="s">
        <v>77</v>
      </c>
      <c r="O18" s="16">
        <v>0</v>
      </c>
      <c r="P18" s="16" t="s">
        <v>77</v>
      </c>
      <c r="Q18" s="16">
        <v>0</v>
      </c>
      <c r="R18" s="16" t="s">
        <v>77</v>
      </c>
      <c r="S18" s="16">
        <v>2.4494897427831803E-2</v>
      </c>
      <c r="T18" s="16" t="s">
        <v>77</v>
      </c>
      <c r="U18" s="16">
        <v>0.13190905958272922</v>
      </c>
    </row>
    <row r="19" spans="1:21" x14ac:dyDescent="0.25">
      <c r="A19" s="16" t="s">
        <v>78</v>
      </c>
      <c r="B19" s="16">
        <v>1.1000000000000001</v>
      </c>
      <c r="C19" s="16" t="s">
        <v>78</v>
      </c>
      <c r="D19" s="16">
        <v>1.4</v>
      </c>
      <c r="E19" s="16" t="s">
        <v>78</v>
      </c>
      <c r="F19" s="16">
        <v>1.7</v>
      </c>
      <c r="G19" s="16" t="s">
        <v>78</v>
      </c>
      <c r="H19" s="16">
        <v>2.1</v>
      </c>
      <c r="I19" s="16" t="s">
        <v>78</v>
      </c>
      <c r="J19" s="16">
        <v>2.2999999999999998</v>
      </c>
      <c r="L19" s="16" t="s">
        <v>78</v>
      </c>
      <c r="M19" s="16">
        <v>1.1000000000000001</v>
      </c>
      <c r="N19" s="16" t="s">
        <v>78</v>
      </c>
      <c r="O19" s="16">
        <v>1.6</v>
      </c>
      <c r="P19" s="16" t="s">
        <v>78</v>
      </c>
      <c r="Q19" s="16">
        <v>2</v>
      </c>
      <c r="R19" s="16" t="s">
        <v>78</v>
      </c>
      <c r="S19" s="16">
        <v>2.6</v>
      </c>
      <c r="T19" s="16" t="s">
        <v>78</v>
      </c>
      <c r="U19" s="16">
        <v>2.9</v>
      </c>
    </row>
    <row r="20" spans="1:21" x14ac:dyDescent="0.25">
      <c r="A20" s="16" t="s">
        <v>79</v>
      </c>
      <c r="B20" s="16">
        <v>1.1000000000000001</v>
      </c>
      <c r="C20" s="16" t="s">
        <v>79</v>
      </c>
      <c r="D20" s="16">
        <v>1.4</v>
      </c>
      <c r="E20" s="16" t="s">
        <v>79</v>
      </c>
      <c r="F20" s="16">
        <v>1.7</v>
      </c>
      <c r="G20" s="16" t="s">
        <v>79</v>
      </c>
      <c r="H20" s="16">
        <v>2.1</v>
      </c>
      <c r="I20" s="16" t="s">
        <v>79</v>
      </c>
      <c r="J20" s="16">
        <v>2.2999999999999998</v>
      </c>
      <c r="L20" s="16" t="s">
        <v>79</v>
      </c>
      <c r="M20" s="16">
        <v>1.1000000000000001</v>
      </c>
      <c r="N20" s="16" t="s">
        <v>79</v>
      </c>
      <c r="O20" s="16">
        <v>1.6</v>
      </c>
      <c r="P20" s="16" t="s">
        <v>79</v>
      </c>
      <c r="Q20" s="16">
        <v>2</v>
      </c>
      <c r="R20" s="16" t="s">
        <v>79</v>
      </c>
      <c r="S20" s="16">
        <v>2.6</v>
      </c>
      <c r="T20" s="16" t="s">
        <v>79</v>
      </c>
      <c r="U20" s="16">
        <v>2.9</v>
      </c>
    </row>
    <row r="21" spans="1:21" x14ac:dyDescent="0.25">
      <c r="A21" s="16" t="s">
        <v>80</v>
      </c>
      <c r="B21" s="16">
        <v>0</v>
      </c>
      <c r="C21" s="16" t="s">
        <v>80</v>
      </c>
      <c r="D21" s="16">
        <v>5.4772255750516662E-2</v>
      </c>
      <c r="E21" s="16" t="s">
        <v>80</v>
      </c>
      <c r="F21" s="16">
        <v>0</v>
      </c>
      <c r="G21" s="16" t="s">
        <v>80</v>
      </c>
      <c r="H21" s="16">
        <v>4.4721359549995836E-2</v>
      </c>
      <c r="I21" s="16" t="s">
        <v>80</v>
      </c>
      <c r="J21" s="16">
        <v>0.23874672772626637</v>
      </c>
      <c r="L21" s="16" t="s">
        <v>80</v>
      </c>
      <c r="M21" s="16">
        <v>5.4772255750516537E-2</v>
      </c>
      <c r="N21" s="16" t="s">
        <v>80</v>
      </c>
      <c r="O21" s="16">
        <v>0</v>
      </c>
      <c r="P21" s="16" t="s">
        <v>80</v>
      </c>
      <c r="Q21" s="16">
        <v>0</v>
      </c>
      <c r="R21" s="16" t="s">
        <v>80</v>
      </c>
      <c r="S21" s="16">
        <v>5.4772255750516662E-2</v>
      </c>
      <c r="T21" s="16" t="s">
        <v>80</v>
      </c>
      <c r="U21" s="16">
        <v>0.2949576240750526</v>
      </c>
    </row>
    <row r="22" spans="1:21" x14ac:dyDescent="0.25">
      <c r="A22" s="16" t="s">
        <v>81</v>
      </c>
      <c r="B22" s="16">
        <v>0</v>
      </c>
      <c r="C22" s="16" t="s">
        <v>81</v>
      </c>
      <c r="D22" s="16">
        <v>3.0000000000000053E-3</v>
      </c>
      <c r="E22" s="16" t="s">
        <v>81</v>
      </c>
      <c r="F22" s="16">
        <v>0</v>
      </c>
      <c r="G22" s="16" t="s">
        <v>81</v>
      </c>
      <c r="H22" s="16">
        <v>2.0000000000000035E-3</v>
      </c>
      <c r="I22" s="16" t="s">
        <v>81</v>
      </c>
      <c r="J22" s="16">
        <v>5.6999999999999967E-2</v>
      </c>
      <c r="L22" s="16" t="s">
        <v>81</v>
      </c>
      <c r="M22" s="16">
        <v>2.9999999999999918E-3</v>
      </c>
      <c r="N22" s="16" t="s">
        <v>81</v>
      </c>
      <c r="O22" s="16">
        <v>0</v>
      </c>
      <c r="P22" s="16" t="s">
        <v>81</v>
      </c>
      <c r="Q22" s="16">
        <v>0</v>
      </c>
      <c r="R22" s="16" t="s">
        <v>81</v>
      </c>
      <c r="S22" s="16">
        <v>3.0000000000000053E-3</v>
      </c>
      <c r="T22" s="16" t="s">
        <v>81</v>
      </c>
      <c r="U22" s="16">
        <v>8.7000000000000036E-2</v>
      </c>
    </row>
    <row r="23" spans="1:21" x14ac:dyDescent="0.25">
      <c r="A23" s="16" t="s">
        <v>82</v>
      </c>
      <c r="B23" s="16" t="e">
        <v>#DIV/0!</v>
      </c>
      <c r="C23" s="16" t="s">
        <v>82</v>
      </c>
      <c r="D23" s="16">
        <v>-3.3333333333333357</v>
      </c>
      <c r="E23" s="16" t="s">
        <v>82</v>
      </c>
      <c r="F23" s="16" t="e">
        <v>#DIV/0!</v>
      </c>
      <c r="G23" s="16" t="s">
        <v>82</v>
      </c>
      <c r="H23" s="16">
        <v>4.9999999999999964</v>
      </c>
      <c r="I23" s="16" t="s">
        <v>82</v>
      </c>
      <c r="J23" s="16">
        <v>4.4228993536472583</v>
      </c>
      <c r="L23" s="16" t="s">
        <v>82</v>
      </c>
      <c r="M23" s="16">
        <v>-3.3333333333333153</v>
      </c>
      <c r="N23" s="16" t="s">
        <v>82</v>
      </c>
      <c r="O23" s="16" t="e">
        <v>#DIV/0!</v>
      </c>
      <c r="P23" s="16" t="s">
        <v>82</v>
      </c>
      <c r="Q23" s="16" t="e">
        <v>#DIV/0!</v>
      </c>
      <c r="R23" s="16" t="s">
        <v>82</v>
      </c>
      <c r="S23" s="16">
        <v>-3.3333333333333925</v>
      </c>
      <c r="T23" s="16" t="s">
        <v>82</v>
      </c>
      <c r="U23" s="16">
        <v>4.435196195005938</v>
      </c>
    </row>
    <row r="24" spans="1:21" x14ac:dyDescent="0.25">
      <c r="A24" s="16" t="s">
        <v>83</v>
      </c>
      <c r="B24" s="16" t="e">
        <v>#DIV/0!</v>
      </c>
      <c r="C24" s="16" t="s">
        <v>83</v>
      </c>
      <c r="D24" s="16">
        <v>0.60858061945018438</v>
      </c>
      <c r="E24" s="16" t="s">
        <v>83</v>
      </c>
      <c r="F24" s="16" t="e">
        <v>#DIV/0!</v>
      </c>
      <c r="G24" s="16" t="s">
        <v>83</v>
      </c>
      <c r="H24" s="16">
        <v>-2.2360679774997894</v>
      </c>
      <c r="I24" s="16" t="s">
        <v>83</v>
      </c>
      <c r="J24" s="16">
        <v>-2.0428313421945816</v>
      </c>
      <c r="L24" s="16" t="s">
        <v>83</v>
      </c>
      <c r="M24" s="16">
        <v>0.60858061945019659</v>
      </c>
      <c r="N24" s="16" t="s">
        <v>83</v>
      </c>
      <c r="O24" s="16" t="e">
        <v>#DIV/0!</v>
      </c>
      <c r="P24" s="16" t="s">
        <v>83</v>
      </c>
      <c r="Q24" s="16" t="e">
        <v>#DIV/0!</v>
      </c>
      <c r="R24" s="16" t="s">
        <v>83</v>
      </c>
      <c r="S24" s="16">
        <v>-0.60858061945014441</v>
      </c>
      <c r="T24" s="16" t="s">
        <v>83</v>
      </c>
      <c r="U24" s="16">
        <v>-2.0770565944246639</v>
      </c>
    </row>
    <row r="25" spans="1:21" x14ac:dyDescent="0.25">
      <c r="A25" s="16" t="s">
        <v>84</v>
      </c>
      <c r="B25" s="16">
        <v>0</v>
      </c>
      <c r="C25" s="16" t="s">
        <v>84</v>
      </c>
      <c r="D25" s="16">
        <v>0.10000000000000009</v>
      </c>
      <c r="E25" s="16" t="s">
        <v>84</v>
      </c>
      <c r="F25" s="16">
        <v>0</v>
      </c>
      <c r="G25" s="16" t="s">
        <v>84</v>
      </c>
      <c r="H25" s="16">
        <v>0.10000000000000009</v>
      </c>
      <c r="I25" s="16" t="s">
        <v>84</v>
      </c>
      <c r="J25" s="16">
        <v>0.59999999999999987</v>
      </c>
      <c r="L25" s="16" t="s">
        <v>84</v>
      </c>
      <c r="M25" s="16">
        <v>9.9999999999999867E-2</v>
      </c>
      <c r="N25" s="16" t="s">
        <v>84</v>
      </c>
      <c r="O25" s="16">
        <v>0</v>
      </c>
      <c r="P25" s="16" t="s">
        <v>84</v>
      </c>
      <c r="Q25" s="16">
        <v>0</v>
      </c>
      <c r="R25" s="16" t="s">
        <v>84</v>
      </c>
      <c r="S25" s="16">
        <v>0.10000000000000009</v>
      </c>
      <c r="T25" s="16" t="s">
        <v>84</v>
      </c>
      <c r="U25" s="16">
        <v>0.70000000000000018</v>
      </c>
    </row>
    <row r="26" spans="1:21" x14ac:dyDescent="0.25">
      <c r="A26" s="16" t="s">
        <v>85</v>
      </c>
      <c r="B26" s="16">
        <v>1.1000000000000001</v>
      </c>
      <c r="C26" s="16" t="s">
        <v>85</v>
      </c>
      <c r="D26" s="16">
        <v>1.4</v>
      </c>
      <c r="E26" s="16" t="s">
        <v>85</v>
      </c>
      <c r="F26" s="16">
        <v>1.7</v>
      </c>
      <c r="G26" s="16" t="s">
        <v>85</v>
      </c>
      <c r="H26" s="16">
        <v>2</v>
      </c>
      <c r="I26" s="16" t="s">
        <v>85</v>
      </c>
      <c r="J26" s="16">
        <v>1.8</v>
      </c>
      <c r="L26" s="16" t="s">
        <v>85</v>
      </c>
      <c r="M26" s="16">
        <v>1.1000000000000001</v>
      </c>
      <c r="N26" s="16" t="s">
        <v>85</v>
      </c>
      <c r="O26" s="16">
        <v>1.6</v>
      </c>
      <c r="P26" s="16" t="s">
        <v>85</v>
      </c>
      <c r="Q26" s="16">
        <v>2</v>
      </c>
      <c r="R26" s="16" t="s">
        <v>85</v>
      </c>
      <c r="S26" s="16">
        <v>2.5</v>
      </c>
      <c r="T26" s="16" t="s">
        <v>85</v>
      </c>
      <c r="U26" s="16">
        <v>2.2999999999999998</v>
      </c>
    </row>
    <row r="27" spans="1:21" x14ac:dyDescent="0.25">
      <c r="A27" s="16" t="s">
        <v>86</v>
      </c>
      <c r="B27" s="16">
        <v>1.1000000000000001</v>
      </c>
      <c r="C27" s="16" t="s">
        <v>86</v>
      </c>
      <c r="D27" s="16">
        <v>1.5</v>
      </c>
      <c r="E27" s="16" t="s">
        <v>86</v>
      </c>
      <c r="F27" s="16">
        <v>1.7</v>
      </c>
      <c r="G27" s="16" t="s">
        <v>86</v>
      </c>
      <c r="H27" s="16">
        <v>2.1</v>
      </c>
      <c r="I27" s="16" t="s">
        <v>86</v>
      </c>
      <c r="J27" s="16">
        <v>2.4</v>
      </c>
      <c r="L27" s="16" t="s">
        <v>86</v>
      </c>
      <c r="M27" s="16">
        <v>1.2</v>
      </c>
      <c r="N27" s="16" t="s">
        <v>86</v>
      </c>
      <c r="O27" s="16">
        <v>1.6</v>
      </c>
      <c r="P27" s="16" t="s">
        <v>86</v>
      </c>
      <c r="Q27" s="16">
        <v>2</v>
      </c>
      <c r="R27" s="16" t="s">
        <v>86</v>
      </c>
      <c r="S27" s="16">
        <v>2.6</v>
      </c>
      <c r="T27" s="16" t="s">
        <v>86</v>
      </c>
      <c r="U27" s="16">
        <v>3</v>
      </c>
    </row>
    <row r="28" spans="1:21" x14ac:dyDescent="0.25">
      <c r="A28" s="16" t="s">
        <v>51</v>
      </c>
      <c r="B28" s="16">
        <v>5.5</v>
      </c>
      <c r="C28" s="16" t="s">
        <v>51</v>
      </c>
      <c r="D28" s="16">
        <v>7.1999999999999993</v>
      </c>
      <c r="E28" s="16" t="s">
        <v>51</v>
      </c>
      <c r="F28" s="16">
        <v>8.5</v>
      </c>
      <c r="G28" s="16" t="s">
        <v>51</v>
      </c>
      <c r="H28" s="16">
        <v>10.4</v>
      </c>
      <c r="I28" s="16" t="s">
        <v>51</v>
      </c>
      <c r="J28" s="16">
        <v>11.099999999999998</v>
      </c>
      <c r="L28" s="16" t="s">
        <v>51</v>
      </c>
      <c r="M28" s="16">
        <v>5.6999999999999993</v>
      </c>
      <c r="N28" s="16" t="s">
        <v>51</v>
      </c>
      <c r="O28" s="16">
        <v>8</v>
      </c>
      <c r="P28" s="16" t="s">
        <v>51</v>
      </c>
      <c r="Q28" s="16">
        <v>10</v>
      </c>
      <c r="R28" s="16" t="s">
        <v>51</v>
      </c>
      <c r="S28" s="16">
        <v>12.799999999999999</v>
      </c>
      <c r="T28" s="16" t="s">
        <v>51</v>
      </c>
      <c r="U28" s="16">
        <v>14.1</v>
      </c>
    </row>
    <row r="29" spans="1:21" x14ac:dyDescent="0.25">
      <c r="A29" s="16" t="s">
        <v>50</v>
      </c>
      <c r="B29" s="16">
        <v>5</v>
      </c>
      <c r="C29" s="16" t="s">
        <v>50</v>
      </c>
      <c r="D29" s="16">
        <v>5</v>
      </c>
      <c r="E29" s="16" t="s">
        <v>50</v>
      </c>
      <c r="F29" s="16">
        <v>5</v>
      </c>
      <c r="G29" s="16" t="s">
        <v>50</v>
      </c>
      <c r="H29" s="16">
        <v>5</v>
      </c>
      <c r="I29" s="16" t="s">
        <v>50</v>
      </c>
      <c r="J29" s="16">
        <v>5</v>
      </c>
      <c r="L29" s="16" t="s">
        <v>50</v>
      </c>
      <c r="M29" s="16">
        <v>5</v>
      </c>
      <c r="N29" s="16" t="s">
        <v>50</v>
      </c>
      <c r="O29" s="16">
        <v>5</v>
      </c>
      <c r="P29" s="16" t="s">
        <v>50</v>
      </c>
      <c r="Q29" s="16">
        <v>5</v>
      </c>
      <c r="R29" s="16" t="s">
        <v>50</v>
      </c>
      <c r="S29" s="16">
        <v>5</v>
      </c>
      <c r="T29" s="16" t="s">
        <v>50</v>
      </c>
      <c r="U29" s="16">
        <v>5</v>
      </c>
    </row>
    <row r="30" spans="1:21" ht="15.75" thickBot="1" x14ac:dyDescent="0.3">
      <c r="A30" s="17" t="s">
        <v>87</v>
      </c>
      <c r="B30" s="17">
        <v>0</v>
      </c>
      <c r="C30" s="17" t="s">
        <v>87</v>
      </c>
      <c r="D30" s="17">
        <v>6.8008738065825622E-2</v>
      </c>
      <c r="E30" s="17" t="s">
        <v>87</v>
      </c>
      <c r="F30" s="17">
        <v>0</v>
      </c>
      <c r="G30" s="17" t="s">
        <v>87</v>
      </c>
      <c r="H30" s="17">
        <v>5.5528902103955911E-2</v>
      </c>
      <c r="I30" s="17" t="s">
        <v>87</v>
      </c>
      <c r="J30" s="17">
        <v>0.29644321650666133</v>
      </c>
      <c r="L30" s="17" t="s">
        <v>87</v>
      </c>
      <c r="M30" s="17">
        <v>6.8008738065825469E-2</v>
      </c>
      <c r="N30" s="17" t="s">
        <v>87</v>
      </c>
      <c r="O30" s="17">
        <v>0</v>
      </c>
      <c r="P30" s="17" t="s">
        <v>87</v>
      </c>
      <c r="Q30" s="17">
        <v>0</v>
      </c>
      <c r="R30" s="17" t="s">
        <v>87</v>
      </c>
      <c r="S30" s="17">
        <v>6.8008738065825622E-2</v>
      </c>
      <c r="T30" s="17" t="s">
        <v>87</v>
      </c>
      <c r="U30" s="17">
        <v>0.36623826280971256</v>
      </c>
    </row>
    <row r="55" spans="2:19" x14ac:dyDescent="0.25">
      <c r="P55" t="s">
        <v>105</v>
      </c>
      <c r="S55" s="12" t="s">
        <v>104</v>
      </c>
    </row>
    <row r="56" spans="2:19" x14ac:dyDescent="0.25">
      <c r="Q56" t="s">
        <v>106</v>
      </c>
    </row>
    <row r="57" spans="2:19" x14ac:dyDescent="0.25">
      <c r="Q57" t="s">
        <v>100</v>
      </c>
    </row>
    <row r="58" spans="2:19" x14ac:dyDescent="0.25">
      <c r="B58" s="41" t="s">
        <v>29</v>
      </c>
      <c r="C58" s="41"/>
      <c r="D58" s="44" t="s">
        <v>30</v>
      </c>
      <c r="E58" s="42"/>
      <c r="F58" s="44">
        <v>100</v>
      </c>
      <c r="G58" s="42"/>
    </row>
    <row r="59" spans="2:19" x14ac:dyDescent="0.25">
      <c r="B59" s="34">
        <v>20000</v>
      </c>
      <c r="C59" s="34">
        <v>27000</v>
      </c>
      <c r="D59" s="35">
        <v>20000</v>
      </c>
      <c r="E59" s="34">
        <v>27000</v>
      </c>
      <c r="F59" s="25" t="s">
        <v>29</v>
      </c>
      <c r="G59" s="20" t="s">
        <v>30</v>
      </c>
      <c r="Q59" t="s">
        <v>103</v>
      </c>
    </row>
    <row r="60" spans="2:19" x14ac:dyDescent="0.25">
      <c r="B60" s="4">
        <v>2.1</v>
      </c>
      <c r="C60" s="13">
        <v>1.8</v>
      </c>
      <c r="D60" s="32">
        <v>2.6</v>
      </c>
      <c r="E60" s="4">
        <v>2.2999999999999998</v>
      </c>
      <c r="F60" s="26">
        <v>1.1000000000000001</v>
      </c>
      <c r="G60" s="13">
        <v>1.2</v>
      </c>
    </row>
    <row r="61" spans="2:19" x14ac:dyDescent="0.25">
      <c r="B61" s="4">
        <v>2.1</v>
      </c>
      <c r="C61" s="13">
        <v>2.2999999999999998</v>
      </c>
      <c r="D61" s="32">
        <v>2.5</v>
      </c>
      <c r="E61" s="4">
        <v>2.9</v>
      </c>
      <c r="F61" s="26">
        <v>1.1000000000000001</v>
      </c>
      <c r="G61" s="13">
        <v>1.1000000000000001</v>
      </c>
    </row>
    <row r="62" spans="2:19" x14ac:dyDescent="0.25">
      <c r="B62" s="4">
        <v>2.1</v>
      </c>
      <c r="C62" s="13">
        <v>2.2999999999999998</v>
      </c>
      <c r="D62" s="32">
        <v>2.5</v>
      </c>
      <c r="E62" s="4">
        <v>2.9</v>
      </c>
      <c r="F62" s="26">
        <v>1.1000000000000001</v>
      </c>
      <c r="G62" s="13">
        <v>1.2</v>
      </c>
    </row>
    <row r="63" spans="2:19" x14ac:dyDescent="0.25">
      <c r="B63" s="4">
        <v>2</v>
      </c>
      <c r="C63" s="13">
        <v>2.4</v>
      </c>
      <c r="D63" s="32">
        <v>2.6</v>
      </c>
      <c r="E63" s="4">
        <v>3</v>
      </c>
      <c r="F63" s="26">
        <v>1.1000000000000001</v>
      </c>
      <c r="G63" s="13">
        <v>1.1000000000000001</v>
      </c>
    </row>
    <row r="64" spans="2:19" x14ac:dyDescent="0.25">
      <c r="B64" s="13">
        <v>2.1</v>
      </c>
      <c r="C64" s="13">
        <v>2.2999999999999998</v>
      </c>
      <c r="D64" s="26">
        <v>2.6</v>
      </c>
      <c r="E64" s="13">
        <v>3</v>
      </c>
      <c r="F64" s="26">
        <v>1.1000000000000001</v>
      </c>
      <c r="G64" s="13">
        <v>1.1000000000000001</v>
      </c>
    </row>
    <row r="67" spans="1:15" x14ac:dyDescent="0.25">
      <c r="A67" t="s">
        <v>47</v>
      </c>
      <c r="B67" s="23" t="s">
        <v>101</v>
      </c>
      <c r="I67" t="s">
        <v>47</v>
      </c>
      <c r="K67" s="23" t="s">
        <v>102</v>
      </c>
    </row>
    <row r="69" spans="1:15" ht="15.75" thickBot="1" x14ac:dyDescent="0.3">
      <c r="A69" t="s">
        <v>48</v>
      </c>
      <c r="I69" t="s">
        <v>48</v>
      </c>
    </row>
    <row r="70" spans="1:15" x14ac:dyDescent="0.25">
      <c r="A70" s="18" t="s">
        <v>49</v>
      </c>
      <c r="B70" s="18" t="s">
        <v>50</v>
      </c>
      <c r="C70" s="18" t="s">
        <v>51</v>
      </c>
      <c r="D70" s="18" t="s">
        <v>52</v>
      </c>
      <c r="E70" s="18" t="s">
        <v>53</v>
      </c>
      <c r="I70" s="18" t="s">
        <v>49</v>
      </c>
      <c r="J70" s="18" t="s">
        <v>50</v>
      </c>
      <c r="K70" s="18" t="s">
        <v>51</v>
      </c>
      <c r="L70" s="18" t="s">
        <v>52</v>
      </c>
      <c r="M70" s="18" t="s">
        <v>53</v>
      </c>
    </row>
    <row r="71" spans="1:15" x14ac:dyDescent="0.25">
      <c r="A71" s="16">
        <v>20000</v>
      </c>
      <c r="B71" s="16">
        <v>5</v>
      </c>
      <c r="C71" s="16">
        <v>10.4</v>
      </c>
      <c r="D71" s="16">
        <v>2.08</v>
      </c>
      <c r="E71" s="16">
        <v>2.0000000000000035E-3</v>
      </c>
      <c r="I71" s="16">
        <v>20000</v>
      </c>
      <c r="J71" s="16">
        <v>5</v>
      </c>
      <c r="K71" s="16">
        <v>12.799999999999999</v>
      </c>
      <c r="L71" s="16">
        <v>2.5599999999999996</v>
      </c>
      <c r="M71" s="16">
        <v>3.0000000000000053E-3</v>
      </c>
    </row>
    <row r="72" spans="1:15" ht="15.75" thickBot="1" x14ac:dyDescent="0.3">
      <c r="A72" s="17">
        <v>27000</v>
      </c>
      <c r="B72" s="17">
        <v>5</v>
      </c>
      <c r="C72" s="17">
        <v>11.099999999999998</v>
      </c>
      <c r="D72" s="17">
        <v>2.2199999999999998</v>
      </c>
      <c r="E72" s="17">
        <v>5.6999999999999967E-2</v>
      </c>
      <c r="I72" s="17">
        <v>27000</v>
      </c>
      <c r="J72" s="17">
        <v>5</v>
      </c>
      <c r="K72" s="17">
        <v>14.1</v>
      </c>
      <c r="L72" s="17">
        <v>2.82</v>
      </c>
      <c r="M72" s="17">
        <v>8.7000000000000036E-2</v>
      </c>
    </row>
    <row r="75" spans="1:15" ht="15.75" thickBot="1" x14ac:dyDescent="0.3">
      <c r="A75" t="s">
        <v>64</v>
      </c>
      <c r="I75" t="s">
        <v>64</v>
      </c>
    </row>
    <row r="76" spans="1:15" x14ac:dyDescent="0.25">
      <c r="A76" s="18" t="s">
        <v>65</v>
      </c>
      <c r="B76" s="18" t="s">
        <v>66</v>
      </c>
      <c r="C76" s="18" t="s">
        <v>67</v>
      </c>
      <c r="D76" s="18" t="s">
        <v>68</v>
      </c>
      <c r="E76" s="18" t="s">
        <v>69</v>
      </c>
      <c r="F76" s="18" t="s">
        <v>70</v>
      </c>
      <c r="G76" s="18" t="s">
        <v>71</v>
      </c>
      <c r="I76" s="18" t="s">
        <v>65</v>
      </c>
      <c r="J76" s="18" t="s">
        <v>66</v>
      </c>
      <c r="K76" s="18" t="s">
        <v>67</v>
      </c>
      <c r="L76" s="18" t="s">
        <v>68</v>
      </c>
      <c r="M76" s="18" t="s">
        <v>69</v>
      </c>
      <c r="N76" s="18" t="s">
        <v>70</v>
      </c>
      <c r="O76" s="18" t="s">
        <v>71</v>
      </c>
    </row>
    <row r="77" spans="1:15" x14ac:dyDescent="0.25">
      <c r="A77" s="16" t="s">
        <v>72</v>
      </c>
      <c r="B77" s="16">
        <v>4.8999999999999821E-2</v>
      </c>
      <c r="C77" s="16">
        <v>1</v>
      </c>
      <c r="D77" s="16">
        <v>4.8999999999999821E-2</v>
      </c>
      <c r="E77" s="16">
        <v>1.6610169491525373</v>
      </c>
      <c r="F77" s="31">
        <v>0.23348346553118485</v>
      </c>
      <c r="G77" s="16">
        <v>5.3176550715787174</v>
      </c>
      <c r="I77" s="16" t="s">
        <v>72</v>
      </c>
      <c r="J77" s="16">
        <v>0.16899999999999987</v>
      </c>
      <c r="K77" s="16">
        <v>1</v>
      </c>
      <c r="L77" s="16">
        <v>0.16899999999999987</v>
      </c>
      <c r="M77" s="16">
        <v>3.7555555555555511</v>
      </c>
      <c r="N77" s="31">
        <v>8.8629727043978063E-2</v>
      </c>
      <c r="O77" s="16">
        <v>5.3176550715787174</v>
      </c>
    </row>
    <row r="78" spans="1:15" x14ac:dyDescent="0.25">
      <c r="A78" s="16" t="s">
        <v>73</v>
      </c>
      <c r="B78" s="16">
        <v>0.23599999999999988</v>
      </c>
      <c r="C78" s="16">
        <v>8</v>
      </c>
      <c r="D78" s="16">
        <v>2.9499999999999985E-2</v>
      </c>
      <c r="E78" s="16"/>
      <c r="F78" s="16"/>
      <c r="G78" s="16"/>
      <c r="I78" s="16" t="s">
        <v>73</v>
      </c>
      <c r="J78" s="16">
        <v>0.36000000000000015</v>
      </c>
      <c r="K78" s="16">
        <v>8</v>
      </c>
      <c r="L78" s="16">
        <v>4.5000000000000019E-2</v>
      </c>
      <c r="M78" s="16"/>
      <c r="N78" s="16"/>
      <c r="O78" s="16"/>
    </row>
    <row r="79" spans="1:15" x14ac:dyDescent="0.25">
      <c r="A79" s="16"/>
      <c r="B79" s="16"/>
      <c r="C79" s="16"/>
      <c r="D79" s="16"/>
      <c r="E79" s="16"/>
      <c r="F79" s="16"/>
      <c r="G79" s="16"/>
      <c r="I79" s="16"/>
      <c r="J79" s="16"/>
      <c r="K79" s="16"/>
      <c r="L79" s="16"/>
      <c r="M79" s="16"/>
      <c r="N79" s="16"/>
      <c r="O79" s="16"/>
    </row>
    <row r="80" spans="1:15" ht="15.75" thickBot="1" x14ac:dyDescent="0.3">
      <c r="A80" s="17" t="s">
        <v>74</v>
      </c>
      <c r="B80" s="17">
        <v>0.2849999999999997</v>
      </c>
      <c r="C80" s="17">
        <v>9</v>
      </c>
      <c r="D80" s="17"/>
      <c r="E80" s="17"/>
      <c r="F80" s="17"/>
      <c r="G80" s="17"/>
      <c r="I80" s="17" t="s">
        <v>74</v>
      </c>
      <c r="J80" s="17">
        <v>0.52900000000000003</v>
      </c>
      <c r="K80" s="17">
        <v>9</v>
      </c>
      <c r="L80" s="17"/>
      <c r="M80" s="17"/>
      <c r="N80" s="17"/>
      <c r="O80" s="17"/>
    </row>
    <row r="83" spans="1:15" x14ac:dyDescent="0.25">
      <c r="A83" t="s">
        <v>47</v>
      </c>
      <c r="B83" s="23" t="s">
        <v>90</v>
      </c>
      <c r="I83" t="s">
        <v>47</v>
      </c>
      <c r="K83" s="23" t="s">
        <v>103</v>
      </c>
    </row>
    <row r="85" spans="1:15" ht="15.75" thickBot="1" x14ac:dyDescent="0.3">
      <c r="A85" t="s">
        <v>48</v>
      </c>
      <c r="I85" t="s">
        <v>48</v>
      </c>
    </row>
    <row r="86" spans="1:15" x14ac:dyDescent="0.25">
      <c r="A86" s="18" t="s">
        <v>49</v>
      </c>
      <c r="B86" s="18" t="s">
        <v>50</v>
      </c>
      <c r="C86" s="18" t="s">
        <v>51</v>
      </c>
      <c r="D86" s="18" t="s">
        <v>52</v>
      </c>
      <c r="E86" s="18" t="s">
        <v>53</v>
      </c>
      <c r="I86" s="18" t="s">
        <v>49</v>
      </c>
      <c r="J86" s="18" t="s">
        <v>50</v>
      </c>
      <c r="K86" s="18" t="s">
        <v>51</v>
      </c>
      <c r="L86" s="18" t="s">
        <v>52</v>
      </c>
      <c r="M86" s="18" t="s">
        <v>53</v>
      </c>
    </row>
    <row r="87" spans="1:15" x14ac:dyDescent="0.25">
      <c r="A87" s="16" t="s">
        <v>29</v>
      </c>
      <c r="B87" s="16">
        <v>5</v>
      </c>
      <c r="C87" s="16">
        <v>5.5</v>
      </c>
      <c r="D87" s="16">
        <v>1.1000000000000001</v>
      </c>
      <c r="E87" s="16">
        <v>0</v>
      </c>
      <c r="I87" s="16" t="s">
        <v>29</v>
      </c>
      <c r="J87" s="16">
        <v>5</v>
      </c>
      <c r="K87" s="16">
        <v>5.5</v>
      </c>
      <c r="L87" s="16">
        <v>1.1000000000000001</v>
      </c>
      <c r="M87" s="16">
        <v>0</v>
      </c>
    </row>
    <row r="88" spans="1:15" ht="15.75" thickBot="1" x14ac:dyDescent="0.3">
      <c r="A88" s="17" t="s">
        <v>30</v>
      </c>
      <c r="B88" s="17">
        <v>5</v>
      </c>
      <c r="C88" s="17">
        <v>5.6999999999999993</v>
      </c>
      <c r="D88" s="17">
        <v>1.1399999999999999</v>
      </c>
      <c r="E88" s="17">
        <v>2.9999999999999918E-3</v>
      </c>
      <c r="I88" s="17" t="s">
        <v>30</v>
      </c>
      <c r="J88" s="17">
        <v>5</v>
      </c>
      <c r="K88" s="17">
        <v>5.6999999999999993</v>
      </c>
      <c r="L88" s="17">
        <v>1.1399999999999999</v>
      </c>
      <c r="M88" s="17">
        <v>2.9999999999999918E-3</v>
      </c>
    </row>
    <row r="91" spans="1:15" ht="15.75" thickBot="1" x14ac:dyDescent="0.3">
      <c r="A91" t="s">
        <v>64</v>
      </c>
      <c r="I91" t="s">
        <v>64</v>
      </c>
    </row>
    <row r="92" spans="1:15" x14ac:dyDescent="0.25">
      <c r="A92" s="18" t="s">
        <v>65</v>
      </c>
      <c r="B92" s="18" t="s">
        <v>66</v>
      </c>
      <c r="C92" s="18" t="s">
        <v>67</v>
      </c>
      <c r="D92" s="18" t="s">
        <v>68</v>
      </c>
      <c r="E92" s="18" t="s">
        <v>69</v>
      </c>
      <c r="F92" s="18" t="s">
        <v>70</v>
      </c>
      <c r="G92" s="18" t="s">
        <v>71</v>
      </c>
      <c r="I92" s="18" t="s">
        <v>65</v>
      </c>
      <c r="J92" s="18" t="s">
        <v>66</v>
      </c>
      <c r="K92" s="18" t="s">
        <v>67</v>
      </c>
      <c r="L92" s="18" t="s">
        <v>68</v>
      </c>
      <c r="M92" s="18" t="s">
        <v>69</v>
      </c>
      <c r="N92" s="18" t="s">
        <v>70</v>
      </c>
      <c r="O92" s="18" t="s">
        <v>71</v>
      </c>
    </row>
    <row r="93" spans="1:15" x14ac:dyDescent="0.25">
      <c r="A93" s="16" t="s">
        <v>72</v>
      </c>
      <c r="B93" s="16">
        <v>3.9999999999999914E-3</v>
      </c>
      <c r="C93" s="16">
        <v>1</v>
      </c>
      <c r="D93" s="16">
        <v>3.9999999999999914E-3</v>
      </c>
      <c r="E93" s="16">
        <v>2.6666666666666683</v>
      </c>
      <c r="F93" s="31">
        <v>0.14111328124999989</v>
      </c>
      <c r="G93" s="16">
        <v>5.3176550715787174</v>
      </c>
      <c r="I93" s="16" t="s">
        <v>72</v>
      </c>
      <c r="J93" s="16">
        <v>3.9999999999999914E-3</v>
      </c>
      <c r="K93" s="16">
        <v>1</v>
      </c>
      <c r="L93" s="16">
        <v>3.9999999999999914E-3</v>
      </c>
      <c r="M93" s="16">
        <v>2.6666666666666683</v>
      </c>
      <c r="N93" s="31">
        <v>0.14111328124999989</v>
      </c>
      <c r="O93" s="16">
        <v>5.3176550715787174</v>
      </c>
    </row>
    <row r="94" spans="1:15" x14ac:dyDescent="0.25">
      <c r="A94" s="16" t="s">
        <v>73</v>
      </c>
      <c r="B94" s="16">
        <v>1.1999999999999967E-2</v>
      </c>
      <c r="C94" s="16">
        <v>8</v>
      </c>
      <c r="D94" s="16">
        <v>1.4999999999999959E-3</v>
      </c>
      <c r="E94" s="16"/>
      <c r="F94" s="16"/>
      <c r="G94" s="16"/>
      <c r="I94" s="16" t="s">
        <v>73</v>
      </c>
      <c r="J94" s="16">
        <v>1.1999999999999967E-2</v>
      </c>
      <c r="K94" s="16">
        <v>8</v>
      </c>
      <c r="L94" s="16">
        <v>1.4999999999999959E-3</v>
      </c>
      <c r="M94" s="16"/>
      <c r="N94" s="16"/>
      <c r="O94" s="16"/>
    </row>
    <row r="95" spans="1:15" x14ac:dyDescent="0.25">
      <c r="A95" s="16"/>
      <c r="B95" s="16"/>
      <c r="C95" s="16"/>
      <c r="D95" s="16"/>
      <c r="E95" s="16"/>
      <c r="F95" s="16"/>
      <c r="G95" s="16"/>
      <c r="I95" s="16"/>
      <c r="J95" s="16"/>
      <c r="K95" s="16"/>
      <c r="L95" s="16"/>
      <c r="M95" s="16"/>
      <c r="N95" s="16"/>
      <c r="O95" s="16"/>
    </row>
    <row r="96" spans="1:15" ht="15.75" thickBot="1" x14ac:dyDescent="0.3">
      <c r="A96" s="17" t="s">
        <v>74</v>
      </c>
      <c r="B96" s="17">
        <v>1.5999999999999959E-2</v>
      </c>
      <c r="C96" s="17">
        <v>9</v>
      </c>
      <c r="D96" s="17"/>
      <c r="E96" s="17"/>
      <c r="F96" s="17"/>
      <c r="G96" s="17"/>
      <c r="I96" s="17" t="s">
        <v>74</v>
      </c>
      <c r="J96" s="17">
        <v>1.5999999999999959E-2</v>
      </c>
      <c r="K96" s="17">
        <v>9</v>
      </c>
      <c r="L96" s="17"/>
      <c r="M96" s="17"/>
      <c r="N96" s="17"/>
      <c r="O96" s="17"/>
    </row>
  </sheetData>
  <mergeCells count="6">
    <mergeCell ref="D58:E58"/>
    <mergeCell ref="F58:G58"/>
    <mergeCell ref="B1:F1"/>
    <mergeCell ref="G1:K1"/>
    <mergeCell ref="A14:J14"/>
    <mergeCell ref="B58:C58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5435-A5AF-426B-B044-C719B19AD4FE}">
  <dimension ref="A1:J6"/>
  <sheetViews>
    <sheetView workbookViewId="0">
      <selection activeCell="E21" sqref="E21"/>
    </sheetView>
  </sheetViews>
  <sheetFormatPr defaultRowHeight="15" x14ac:dyDescent="0.25"/>
  <sheetData>
    <row r="1" spans="1:10" x14ac:dyDescent="0.25">
      <c r="B1" s="39" t="s">
        <v>13</v>
      </c>
      <c r="C1" s="39"/>
      <c r="D1" s="40"/>
      <c r="E1" s="39" t="s">
        <v>4</v>
      </c>
      <c r="F1" s="39"/>
      <c r="G1" s="40"/>
      <c r="H1" s="39" t="s">
        <v>5</v>
      </c>
      <c r="I1" s="39"/>
      <c r="J1" s="40"/>
    </row>
    <row r="2" spans="1:10" ht="75" x14ac:dyDescent="0.25">
      <c r="B2" s="2" t="s">
        <v>12</v>
      </c>
      <c r="C2" s="2" t="s">
        <v>15</v>
      </c>
      <c r="D2" s="3" t="s">
        <v>18</v>
      </c>
      <c r="E2" s="2" t="s">
        <v>12</v>
      </c>
      <c r="F2" s="2" t="s">
        <v>15</v>
      </c>
      <c r="G2" s="3" t="s">
        <v>18</v>
      </c>
      <c r="H2" s="2" t="s">
        <v>12</v>
      </c>
      <c r="I2" s="2" t="s">
        <v>15</v>
      </c>
      <c r="J2" s="3" t="s">
        <v>18</v>
      </c>
    </row>
    <row r="3" spans="1:10" x14ac:dyDescent="0.25">
      <c r="A3" t="s">
        <v>0</v>
      </c>
      <c r="B3">
        <v>116</v>
      </c>
      <c r="C3">
        <v>2043</v>
      </c>
      <c r="D3" s="1">
        <f>1.4*1000</f>
        <v>1400</v>
      </c>
      <c r="E3">
        <v>168</v>
      </c>
      <c r="F3">
        <v>5492</v>
      </c>
      <c r="G3" s="1">
        <f>7.2*1000</f>
        <v>7200</v>
      </c>
      <c r="H3" s="4">
        <v>162</v>
      </c>
      <c r="I3" s="4">
        <v>5408</v>
      </c>
      <c r="J3" s="1">
        <f>21.7*1000</f>
        <v>21700</v>
      </c>
    </row>
    <row r="4" spans="1:10" x14ac:dyDescent="0.25">
      <c r="A4" t="s">
        <v>1</v>
      </c>
      <c r="B4" s="5">
        <v>71</v>
      </c>
      <c r="C4" s="5">
        <v>13515</v>
      </c>
      <c r="D4" s="6">
        <f>1.7*1000</f>
        <v>1700</v>
      </c>
      <c r="E4" s="5">
        <v>71</v>
      </c>
      <c r="F4" s="5">
        <v>5139</v>
      </c>
      <c r="G4" s="6">
        <f>10.1*1000</f>
        <v>10100</v>
      </c>
      <c r="H4" s="7">
        <v>73</v>
      </c>
      <c r="I4" s="7">
        <v>5165</v>
      </c>
      <c r="J4" s="6" t="s">
        <v>21</v>
      </c>
    </row>
    <row r="5" spans="1:10" x14ac:dyDescent="0.25">
      <c r="A5" t="s">
        <v>2</v>
      </c>
      <c r="B5">
        <v>62</v>
      </c>
      <c r="C5">
        <v>5183</v>
      </c>
      <c r="D5" s="1">
        <f>0.9*1000</f>
        <v>900</v>
      </c>
      <c r="E5">
        <v>57</v>
      </c>
      <c r="F5">
        <v>2175</v>
      </c>
      <c r="G5" s="1">
        <f>1.6*1000</f>
        <v>1600</v>
      </c>
      <c r="H5" s="4">
        <v>142</v>
      </c>
      <c r="I5" s="4">
        <v>5664</v>
      </c>
      <c r="J5" s="1">
        <f>11.4*1000</f>
        <v>11400</v>
      </c>
    </row>
    <row r="6" spans="1:10" x14ac:dyDescent="0.25">
      <c r="A6" t="s">
        <v>3</v>
      </c>
      <c r="B6">
        <v>646</v>
      </c>
      <c r="C6">
        <v>5111</v>
      </c>
      <c r="D6" s="1">
        <f>0.6*1000</f>
        <v>600</v>
      </c>
      <c r="E6">
        <v>646</v>
      </c>
      <c r="F6">
        <v>5098</v>
      </c>
      <c r="G6" s="1">
        <f>1.3*1000</f>
        <v>1300</v>
      </c>
      <c r="H6" s="4">
        <v>664</v>
      </c>
      <c r="I6" s="4">
        <v>603</v>
      </c>
      <c r="J6" s="1">
        <f>1.7*1000</f>
        <v>1700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C12F-7971-444F-BF14-690E66A11F09}">
  <dimension ref="A1:I27"/>
  <sheetViews>
    <sheetView workbookViewId="0">
      <selection activeCell="U21" sqref="U21"/>
    </sheetView>
  </sheetViews>
  <sheetFormatPr defaultRowHeight="15" x14ac:dyDescent="0.25"/>
  <cols>
    <col min="1" max="1" width="14.5703125" customWidth="1"/>
    <col min="2" max="3" width="10.7109375" customWidth="1"/>
  </cols>
  <sheetData>
    <row r="1" spans="1:9" x14ac:dyDescent="0.25">
      <c r="B1" s="38" t="s">
        <v>24</v>
      </c>
      <c r="C1" s="38"/>
    </row>
    <row r="2" spans="1:9" x14ac:dyDescent="0.25">
      <c r="B2">
        <v>100</v>
      </c>
      <c r="C2">
        <v>5000</v>
      </c>
    </row>
    <row r="3" spans="1:9" x14ac:dyDescent="0.25">
      <c r="A3" t="s">
        <v>0</v>
      </c>
      <c r="B3">
        <v>0.9</v>
      </c>
      <c r="C3">
        <v>14.8</v>
      </c>
    </row>
    <row r="4" spans="1:9" x14ac:dyDescent="0.25">
      <c r="B4">
        <v>0.8</v>
      </c>
      <c r="C4">
        <v>14.6</v>
      </c>
    </row>
    <row r="5" spans="1:9" x14ac:dyDescent="0.25">
      <c r="B5">
        <v>0.8</v>
      </c>
      <c r="C5">
        <v>15</v>
      </c>
    </row>
    <row r="6" spans="1:9" x14ac:dyDescent="0.25">
      <c r="B6">
        <v>0.8</v>
      </c>
      <c r="C6">
        <v>16.399999999999999</v>
      </c>
    </row>
    <row r="7" spans="1:9" x14ac:dyDescent="0.25">
      <c r="B7">
        <v>0.8</v>
      </c>
      <c r="C7">
        <v>15.1</v>
      </c>
    </row>
    <row r="8" spans="1:9" x14ac:dyDescent="0.25">
      <c r="A8" t="s">
        <v>1</v>
      </c>
      <c r="B8">
        <v>0.6</v>
      </c>
      <c r="C8">
        <v>4.4000000000000004</v>
      </c>
    </row>
    <row r="9" spans="1:9" x14ac:dyDescent="0.25">
      <c r="B9">
        <v>0.6</v>
      </c>
      <c r="C9">
        <v>4.3</v>
      </c>
    </row>
    <row r="10" spans="1:9" x14ac:dyDescent="0.25">
      <c r="B10">
        <v>0.6</v>
      </c>
      <c r="C10">
        <v>4.5</v>
      </c>
    </row>
    <row r="11" spans="1:9" x14ac:dyDescent="0.25">
      <c r="B11">
        <v>0.6</v>
      </c>
      <c r="C11">
        <v>4.5</v>
      </c>
      <c r="I11" t="s">
        <v>25</v>
      </c>
    </row>
    <row r="12" spans="1:9" x14ac:dyDescent="0.25">
      <c r="B12">
        <v>0.6</v>
      </c>
      <c r="C12">
        <v>4.4000000000000004</v>
      </c>
      <c r="I12" t="s">
        <v>26</v>
      </c>
    </row>
    <row r="13" spans="1:9" x14ac:dyDescent="0.25">
      <c r="A13" t="s">
        <v>2</v>
      </c>
      <c r="B13">
        <v>1</v>
      </c>
      <c r="C13">
        <v>7.1</v>
      </c>
      <c r="I13" t="s">
        <v>27</v>
      </c>
    </row>
    <row r="14" spans="1:9" x14ac:dyDescent="0.25">
      <c r="B14">
        <v>0.9</v>
      </c>
      <c r="C14">
        <v>7.1</v>
      </c>
      <c r="I14" t="s">
        <v>28</v>
      </c>
    </row>
    <row r="15" spans="1:9" x14ac:dyDescent="0.25">
      <c r="B15">
        <v>0.9</v>
      </c>
      <c r="C15">
        <v>7.1</v>
      </c>
    </row>
    <row r="16" spans="1:9" x14ac:dyDescent="0.25">
      <c r="B16">
        <v>0.8</v>
      </c>
      <c r="C16">
        <v>7.1</v>
      </c>
    </row>
    <row r="17" spans="1:3" x14ac:dyDescent="0.25">
      <c r="B17">
        <v>0.9</v>
      </c>
      <c r="C17">
        <v>7.1</v>
      </c>
    </row>
    <row r="18" spans="1:3" x14ac:dyDescent="0.25">
      <c r="A18" t="s">
        <v>23</v>
      </c>
      <c r="B18">
        <v>1.1000000000000001</v>
      </c>
      <c r="C18">
        <v>1.2</v>
      </c>
    </row>
    <row r="19" spans="1:3" x14ac:dyDescent="0.25">
      <c r="B19">
        <v>1.1000000000000001</v>
      </c>
      <c r="C19">
        <v>1.1000000000000001</v>
      </c>
    </row>
    <row r="20" spans="1:3" x14ac:dyDescent="0.25">
      <c r="B20">
        <v>1.1000000000000001</v>
      </c>
      <c r="C20">
        <v>1.1000000000000001</v>
      </c>
    </row>
    <row r="21" spans="1:3" x14ac:dyDescent="0.25">
      <c r="B21">
        <v>1.2</v>
      </c>
      <c r="C21">
        <v>1.5</v>
      </c>
    </row>
    <row r="22" spans="1:3" x14ac:dyDescent="0.25">
      <c r="A22" s="9"/>
      <c r="B22">
        <v>1.1000000000000001</v>
      </c>
      <c r="C22">
        <v>1.5</v>
      </c>
    </row>
    <row r="23" spans="1:3" x14ac:dyDescent="0.25">
      <c r="B23" t="s">
        <v>90</v>
      </c>
      <c r="C23" t="s">
        <v>91</v>
      </c>
    </row>
    <row r="24" spans="1:3" x14ac:dyDescent="0.25">
      <c r="A24" t="s">
        <v>0</v>
      </c>
      <c r="B24">
        <f>AVERAGE(B3:B7)</f>
        <v>0.82</v>
      </c>
      <c r="C24">
        <f>AVERAGE(C3:C7)</f>
        <v>15.179999999999998</v>
      </c>
    </row>
    <row r="25" spans="1:3" x14ac:dyDescent="0.25">
      <c r="A25" t="s">
        <v>1</v>
      </c>
      <c r="B25">
        <f>AVERAGE(B8:B12)</f>
        <v>0.6</v>
      </c>
      <c r="C25">
        <f>AVERAGE(C8:C12)</f>
        <v>4.42</v>
      </c>
    </row>
    <row r="26" spans="1:3" x14ac:dyDescent="0.25">
      <c r="A26" t="s">
        <v>2</v>
      </c>
      <c r="B26">
        <f>AVERAGE(B13:B17)</f>
        <v>0.9</v>
      </c>
      <c r="C26">
        <f>AVERAGE(C13:C17)</f>
        <v>7.1</v>
      </c>
    </row>
    <row r="27" spans="1:3" x14ac:dyDescent="0.25">
      <c r="A27" t="s">
        <v>23</v>
      </c>
      <c r="B27">
        <f>AVERAGE(B18:B22)</f>
        <v>1.1199999999999999</v>
      </c>
      <c r="C27">
        <f>AVERAGE(C18:C22)</f>
        <v>1.28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2581-D731-4C66-BF08-CEAD508DD634}">
  <dimension ref="A1:C5"/>
  <sheetViews>
    <sheetView workbookViewId="0">
      <selection activeCell="E33" sqref="E33"/>
    </sheetView>
  </sheetViews>
  <sheetFormatPr defaultRowHeight="15" x14ac:dyDescent="0.25"/>
  <cols>
    <col min="1" max="1" width="14.42578125" customWidth="1"/>
    <col min="2" max="2" width="14.85546875" customWidth="1"/>
    <col min="3" max="3" width="15.7109375" customWidth="1"/>
  </cols>
  <sheetData>
    <row r="1" spans="1:3" x14ac:dyDescent="0.25">
      <c r="B1" t="s">
        <v>36</v>
      </c>
      <c r="C1" t="s">
        <v>35</v>
      </c>
    </row>
    <row r="2" spans="1:3" x14ac:dyDescent="0.25">
      <c r="A2" t="s">
        <v>0</v>
      </c>
      <c r="B2" t="s">
        <v>21</v>
      </c>
      <c r="C2" t="s">
        <v>21</v>
      </c>
    </row>
    <row r="3" spans="1:3" x14ac:dyDescent="0.25">
      <c r="A3" t="s">
        <v>1</v>
      </c>
      <c r="B3">
        <v>8.6</v>
      </c>
      <c r="C3">
        <v>7.8</v>
      </c>
    </row>
    <row r="4" spans="1:3" x14ac:dyDescent="0.25">
      <c r="A4" t="s">
        <v>2</v>
      </c>
      <c r="B4">
        <v>12.2</v>
      </c>
      <c r="C4">
        <v>12</v>
      </c>
    </row>
    <row r="5" spans="1:3" x14ac:dyDescent="0.25">
      <c r="A5" t="s">
        <v>23</v>
      </c>
      <c r="B5">
        <v>2</v>
      </c>
      <c r="C5">
        <v>1.8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E886-9FBF-4F1F-8A23-4252E1AF8DDF}">
  <dimension ref="A1:C5"/>
  <sheetViews>
    <sheetView workbookViewId="0">
      <selection sqref="A1:C5"/>
    </sheetView>
  </sheetViews>
  <sheetFormatPr defaultRowHeight="15" x14ac:dyDescent="0.25"/>
  <cols>
    <col min="1" max="3" width="16.140625" customWidth="1"/>
  </cols>
  <sheetData>
    <row r="1" spans="1:3" x14ac:dyDescent="0.25">
      <c r="B1" t="s">
        <v>36</v>
      </c>
      <c r="C1" t="s">
        <v>35</v>
      </c>
    </row>
    <row r="2" spans="1:3" x14ac:dyDescent="0.25">
      <c r="A2" t="s">
        <v>0</v>
      </c>
      <c r="B2" t="s">
        <v>21</v>
      </c>
      <c r="C2" t="s">
        <v>21</v>
      </c>
    </row>
    <row r="3" spans="1:3" x14ac:dyDescent="0.25">
      <c r="A3" t="s">
        <v>1</v>
      </c>
      <c r="B3">
        <v>24.2</v>
      </c>
      <c r="C3">
        <v>22.5</v>
      </c>
    </row>
    <row r="4" spans="1:3" x14ac:dyDescent="0.25">
      <c r="A4" t="s">
        <v>2</v>
      </c>
      <c r="B4" t="s">
        <v>21</v>
      </c>
      <c r="C4" t="s">
        <v>21</v>
      </c>
    </row>
    <row r="5" spans="1:3" x14ac:dyDescent="0.25">
      <c r="A5" t="s">
        <v>23</v>
      </c>
      <c r="B5">
        <v>3.2</v>
      </c>
      <c r="C5">
        <v>2.5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4363-09A2-49BA-AB1C-8C39A579A83C}">
  <dimension ref="A1:C5"/>
  <sheetViews>
    <sheetView workbookViewId="0">
      <selection activeCell="C5" sqref="C5"/>
    </sheetView>
  </sheetViews>
  <sheetFormatPr defaultRowHeight="15" x14ac:dyDescent="0.25"/>
  <cols>
    <col min="1" max="1" width="14.42578125" customWidth="1"/>
    <col min="2" max="2" width="16.140625" customWidth="1"/>
    <col min="3" max="3" width="15.42578125" customWidth="1"/>
  </cols>
  <sheetData>
    <row r="1" spans="1:3" x14ac:dyDescent="0.25">
      <c r="B1" t="s">
        <v>36</v>
      </c>
      <c r="C1" t="s">
        <v>35</v>
      </c>
    </row>
    <row r="2" spans="1:3" x14ac:dyDescent="0.25">
      <c r="A2" t="s">
        <v>0</v>
      </c>
      <c r="B2" t="s">
        <v>21</v>
      </c>
      <c r="C2" t="s">
        <v>21</v>
      </c>
    </row>
    <row r="3" spans="1:3" x14ac:dyDescent="0.25">
      <c r="A3" t="s">
        <v>1</v>
      </c>
      <c r="B3">
        <v>23.9</v>
      </c>
      <c r="C3" t="s">
        <v>21</v>
      </c>
    </row>
    <row r="4" spans="1:3" x14ac:dyDescent="0.25">
      <c r="A4" t="s">
        <v>2</v>
      </c>
      <c r="B4" t="s">
        <v>21</v>
      </c>
      <c r="C4" t="s">
        <v>21</v>
      </c>
    </row>
    <row r="5" spans="1:3" x14ac:dyDescent="0.25">
      <c r="A5" t="s">
        <v>23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0463-65A3-4E1D-873B-004EA881C403}">
  <dimension ref="A1:E27"/>
  <sheetViews>
    <sheetView workbookViewId="0">
      <selection activeCell="D3" sqref="D3"/>
    </sheetView>
  </sheetViews>
  <sheetFormatPr defaultRowHeight="15" x14ac:dyDescent="0.25"/>
  <cols>
    <col min="1" max="1" width="13.5703125" customWidth="1"/>
    <col min="2" max="3" width="10.7109375" customWidth="1"/>
  </cols>
  <sheetData>
    <row r="1" spans="1:5" x14ac:dyDescent="0.25">
      <c r="B1" s="38" t="s">
        <v>24</v>
      </c>
      <c r="C1" s="38"/>
    </row>
    <row r="2" spans="1:5" x14ac:dyDescent="0.25">
      <c r="B2">
        <v>100</v>
      </c>
      <c r="C2">
        <v>5000</v>
      </c>
      <c r="D2">
        <v>10000</v>
      </c>
      <c r="E2">
        <v>27000</v>
      </c>
    </row>
    <row r="3" spans="1:5" x14ac:dyDescent="0.25">
      <c r="A3" t="s">
        <v>0</v>
      </c>
      <c r="B3">
        <v>0.9</v>
      </c>
      <c r="C3">
        <v>20.7</v>
      </c>
    </row>
    <row r="4" spans="1:5" x14ac:dyDescent="0.25">
      <c r="B4">
        <v>0.9</v>
      </c>
      <c r="C4">
        <v>20.2</v>
      </c>
    </row>
    <row r="5" spans="1:5" x14ac:dyDescent="0.25">
      <c r="B5">
        <v>0.9</v>
      </c>
      <c r="C5">
        <v>19.600000000000001</v>
      </c>
    </row>
    <row r="6" spans="1:5" x14ac:dyDescent="0.25">
      <c r="B6">
        <v>0.9</v>
      </c>
      <c r="C6">
        <v>20.399999999999999</v>
      </c>
    </row>
    <row r="7" spans="1:5" x14ac:dyDescent="0.25">
      <c r="B7">
        <v>0.9</v>
      </c>
      <c r="C7">
        <v>20.7</v>
      </c>
    </row>
    <row r="8" spans="1:5" x14ac:dyDescent="0.25">
      <c r="A8" t="s">
        <v>1</v>
      </c>
      <c r="B8">
        <v>0.5</v>
      </c>
      <c r="C8">
        <v>3.9</v>
      </c>
    </row>
    <row r="9" spans="1:5" x14ac:dyDescent="0.25">
      <c r="B9">
        <v>0.5</v>
      </c>
      <c r="C9">
        <v>4</v>
      </c>
    </row>
    <row r="10" spans="1:5" x14ac:dyDescent="0.25">
      <c r="B10">
        <v>0.5</v>
      </c>
      <c r="C10">
        <v>4.2</v>
      </c>
    </row>
    <row r="11" spans="1:5" x14ac:dyDescent="0.25">
      <c r="B11">
        <v>0.5</v>
      </c>
      <c r="C11">
        <v>4.2</v>
      </c>
    </row>
    <row r="12" spans="1:5" x14ac:dyDescent="0.25">
      <c r="B12">
        <v>0.5</v>
      </c>
      <c r="C12">
        <v>4.3</v>
      </c>
    </row>
    <row r="13" spans="1:5" x14ac:dyDescent="0.25">
      <c r="A13" t="s">
        <v>2</v>
      </c>
      <c r="B13">
        <v>0.9</v>
      </c>
      <c r="C13">
        <v>7.9</v>
      </c>
    </row>
    <row r="14" spans="1:5" x14ac:dyDescent="0.25">
      <c r="B14">
        <v>0.9</v>
      </c>
      <c r="C14">
        <v>8.1</v>
      </c>
    </row>
    <row r="15" spans="1:5" x14ac:dyDescent="0.25">
      <c r="B15">
        <v>0.9</v>
      </c>
      <c r="C15">
        <v>7.5</v>
      </c>
    </row>
    <row r="16" spans="1:5" x14ac:dyDescent="0.25">
      <c r="B16">
        <v>0.9</v>
      </c>
      <c r="C16">
        <v>7.5</v>
      </c>
    </row>
    <row r="17" spans="1:5" x14ac:dyDescent="0.25">
      <c r="B17">
        <v>0.9</v>
      </c>
      <c r="C17">
        <v>7.6</v>
      </c>
    </row>
    <row r="18" spans="1:5" x14ac:dyDescent="0.25">
      <c r="A18" t="s">
        <v>23</v>
      </c>
      <c r="B18">
        <v>1.2</v>
      </c>
      <c r="C18">
        <v>1.6</v>
      </c>
    </row>
    <row r="19" spans="1:5" x14ac:dyDescent="0.25">
      <c r="B19">
        <v>1.1000000000000001</v>
      </c>
      <c r="C19">
        <v>1.6</v>
      </c>
    </row>
    <row r="20" spans="1:5" x14ac:dyDescent="0.25">
      <c r="B20">
        <v>1.2</v>
      </c>
      <c r="C20">
        <v>1.6</v>
      </c>
    </row>
    <row r="21" spans="1:5" x14ac:dyDescent="0.25">
      <c r="B21">
        <v>1.1000000000000001</v>
      </c>
      <c r="C21">
        <v>1.6</v>
      </c>
    </row>
    <row r="22" spans="1:5" x14ac:dyDescent="0.25">
      <c r="A22" s="9"/>
      <c r="B22">
        <v>1.1000000000000001</v>
      </c>
      <c r="C22">
        <v>1.6</v>
      </c>
    </row>
    <row r="23" spans="1:5" x14ac:dyDescent="0.25">
      <c r="B23">
        <v>100</v>
      </c>
      <c r="C23">
        <v>5000</v>
      </c>
      <c r="D23">
        <v>10000</v>
      </c>
      <c r="E23">
        <v>27000</v>
      </c>
    </row>
    <row r="24" spans="1:5" x14ac:dyDescent="0.25">
      <c r="A24" t="s">
        <v>0</v>
      </c>
      <c r="B24">
        <f>AVERAGE(B3:B7)</f>
        <v>0.9</v>
      </c>
      <c r="C24">
        <f>AVERAGE(C3:C7)</f>
        <v>20.32</v>
      </c>
    </row>
    <row r="25" spans="1:5" x14ac:dyDescent="0.25">
      <c r="A25" t="s">
        <v>1</v>
      </c>
      <c r="B25">
        <f>AVERAGE(B8:B12)</f>
        <v>0.5</v>
      </c>
      <c r="C25">
        <f>AVERAGE(C8:C12)</f>
        <v>4.12</v>
      </c>
    </row>
    <row r="26" spans="1:5" x14ac:dyDescent="0.25">
      <c r="A26" t="s">
        <v>2</v>
      </c>
      <c r="B26">
        <f>AVERAGE(B13:B17)</f>
        <v>0.9</v>
      </c>
      <c r="C26">
        <f>AVERAGE(C13:C17)</f>
        <v>7.7200000000000006</v>
      </c>
    </row>
    <row r="27" spans="1:5" x14ac:dyDescent="0.25">
      <c r="A27" t="s">
        <v>23</v>
      </c>
      <c r="B27">
        <f>AVERAGE(B18:B22)</f>
        <v>1.1399999999999999</v>
      </c>
      <c r="C27">
        <f>AVERAGE(C18:C22)</f>
        <v>1.6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2EC-C6F4-4862-8B39-FF22CD1E089B}">
  <dimension ref="A1:E27"/>
  <sheetViews>
    <sheetView workbookViewId="0">
      <selection activeCell="G24" sqref="G24"/>
    </sheetView>
  </sheetViews>
  <sheetFormatPr defaultRowHeight="15" x14ac:dyDescent="0.25"/>
  <cols>
    <col min="1" max="1" width="13.28515625" customWidth="1"/>
    <col min="2" max="3" width="10.7109375" customWidth="1"/>
  </cols>
  <sheetData>
    <row r="1" spans="1:5" x14ac:dyDescent="0.25">
      <c r="B1" s="38" t="s">
        <v>24</v>
      </c>
      <c r="C1" s="38"/>
    </row>
    <row r="2" spans="1:5" x14ac:dyDescent="0.25">
      <c r="B2">
        <v>100</v>
      </c>
      <c r="C2">
        <v>5000</v>
      </c>
      <c r="D2">
        <v>10000</v>
      </c>
      <c r="E2">
        <v>27000</v>
      </c>
    </row>
    <row r="3" spans="1:5" x14ac:dyDescent="0.25">
      <c r="A3" t="s">
        <v>0</v>
      </c>
      <c r="B3">
        <v>0.8</v>
      </c>
      <c r="C3">
        <v>20.399999999999999</v>
      </c>
    </row>
    <row r="4" spans="1:5" x14ac:dyDescent="0.25">
      <c r="B4">
        <v>0.8</v>
      </c>
      <c r="C4" t="s">
        <v>21</v>
      </c>
    </row>
    <row r="5" spans="1:5" x14ac:dyDescent="0.25">
      <c r="B5">
        <v>0.9</v>
      </c>
      <c r="C5" t="s">
        <v>21</v>
      </c>
    </row>
    <row r="6" spans="1:5" x14ac:dyDescent="0.25">
      <c r="B6">
        <v>1</v>
      </c>
      <c r="C6" t="s">
        <v>21</v>
      </c>
    </row>
    <row r="7" spans="1:5" x14ac:dyDescent="0.25">
      <c r="B7">
        <v>1.2</v>
      </c>
      <c r="C7">
        <v>20.7</v>
      </c>
    </row>
    <row r="8" spans="1:5" x14ac:dyDescent="0.25">
      <c r="A8" t="s">
        <v>1</v>
      </c>
      <c r="B8">
        <v>0.5</v>
      </c>
      <c r="C8">
        <v>4.5</v>
      </c>
    </row>
    <row r="9" spans="1:5" x14ac:dyDescent="0.25">
      <c r="B9">
        <v>0.5</v>
      </c>
      <c r="C9">
        <v>4.5999999999999996</v>
      </c>
    </row>
    <row r="10" spans="1:5" x14ac:dyDescent="0.25">
      <c r="B10">
        <v>0.6</v>
      </c>
      <c r="C10">
        <v>5.0999999999999996</v>
      </c>
    </row>
    <row r="11" spans="1:5" x14ac:dyDescent="0.25">
      <c r="B11">
        <v>0.5</v>
      </c>
      <c r="C11">
        <v>5.3</v>
      </c>
    </row>
    <row r="12" spans="1:5" x14ac:dyDescent="0.25">
      <c r="B12">
        <v>0.5</v>
      </c>
      <c r="C12">
        <v>5.5</v>
      </c>
    </row>
    <row r="13" spans="1:5" x14ac:dyDescent="0.25">
      <c r="A13" t="s">
        <v>2</v>
      </c>
      <c r="B13">
        <v>1</v>
      </c>
      <c r="C13">
        <v>10.3</v>
      </c>
    </row>
    <row r="14" spans="1:5" x14ac:dyDescent="0.25">
      <c r="B14">
        <v>0.9</v>
      </c>
      <c r="C14">
        <v>9.8000000000000007</v>
      </c>
    </row>
    <row r="15" spans="1:5" x14ac:dyDescent="0.25">
      <c r="B15">
        <v>0.9</v>
      </c>
      <c r="C15">
        <v>10.1</v>
      </c>
    </row>
    <row r="16" spans="1:5" x14ac:dyDescent="0.25">
      <c r="B16">
        <v>0.9</v>
      </c>
      <c r="C16">
        <v>11.1</v>
      </c>
    </row>
    <row r="17" spans="1:5" x14ac:dyDescent="0.25">
      <c r="B17">
        <v>0.9</v>
      </c>
      <c r="C17">
        <v>10.8</v>
      </c>
    </row>
    <row r="18" spans="1:5" x14ac:dyDescent="0.25">
      <c r="A18" t="s">
        <v>23</v>
      </c>
      <c r="B18">
        <v>1.1000000000000001</v>
      </c>
      <c r="C18">
        <v>1.4</v>
      </c>
    </row>
    <row r="19" spans="1:5" x14ac:dyDescent="0.25">
      <c r="B19">
        <v>1.1000000000000001</v>
      </c>
      <c r="C19">
        <v>1.4</v>
      </c>
    </row>
    <row r="20" spans="1:5" x14ac:dyDescent="0.25">
      <c r="B20">
        <v>1.1000000000000001</v>
      </c>
      <c r="C20">
        <v>1.5</v>
      </c>
    </row>
    <row r="21" spans="1:5" x14ac:dyDescent="0.25">
      <c r="B21">
        <v>1.1000000000000001</v>
      </c>
      <c r="C21">
        <v>1.4</v>
      </c>
    </row>
    <row r="22" spans="1:5" x14ac:dyDescent="0.25">
      <c r="A22" s="9"/>
      <c r="B22">
        <v>1.1000000000000001</v>
      </c>
      <c r="C22">
        <v>1.5</v>
      </c>
    </row>
    <row r="23" spans="1:5" x14ac:dyDescent="0.25">
      <c r="B23">
        <v>100</v>
      </c>
      <c r="C23">
        <v>5000</v>
      </c>
      <c r="D23">
        <v>10000</v>
      </c>
      <c r="E23">
        <v>27000</v>
      </c>
    </row>
    <row r="24" spans="1:5" x14ac:dyDescent="0.25">
      <c r="A24" t="s">
        <v>0</v>
      </c>
      <c r="B24">
        <f>AVERAGE(B3:B7)</f>
        <v>0.94000000000000006</v>
      </c>
      <c r="C24">
        <f>AVERAGE(C3:C7)</f>
        <v>20.549999999999997</v>
      </c>
    </row>
    <row r="25" spans="1:5" x14ac:dyDescent="0.25">
      <c r="A25" t="s">
        <v>1</v>
      </c>
      <c r="B25">
        <f>AVERAGE(B8:B12)</f>
        <v>0.52</v>
      </c>
      <c r="C25">
        <f>AVERAGE(C8:C12)</f>
        <v>5</v>
      </c>
    </row>
    <row r="26" spans="1:5" x14ac:dyDescent="0.25">
      <c r="A26" t="s">
        <v>2</v>
      </c>
      <c r="B26">
        <f>AVERAGE(B13:B17)</f>
        <v>0.91999999999999993</v>
      </c>
      <c r="C26">
        <f>AVERAGE(C13:C17)</f>
        <v>10.420000000000002</v>
      </c>
    </row>
    <row r="27" spans="1:5" x14ac:dyDescent="0.25">
      <c r="A27" t="s">
        <v>23</v>
      </c>
      <c r="B27">
        <f>AVERAGE(B18:B22)</f>
        <v>1.1000000000000001</v>
      </c>
      <c r="C27">
        <f>AVERAGE(C18:C22)</f>
        <v>1.44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816A-E370-4AA4-9878-1F9C9677B9B0}">
  <dimension ref="A1:K40"/>
  <sheetViews>
    <sheetView zoomScaleNormal="100" workbookViewId="0">
      <selection activeCell="B24" sqref="B24"/>
    </sheetView>
  </sheetViews>
  <sheetFormatPr defaultRowHeight="15" x14ac:dyDescent="0.25"/>
  <cols>
    <col min="1" max="8" width="13.85546875" customWidth="1"/>
  </cols>
  <sheetData>
    <row r="1" spans="1:11" x14ac:dyDescent="0.25">
      <c r="A1" s="10"/>
      <c r="B1" s="41" t="s">
        <v>29</v>
      </c>
      <c r="C1" s="41"/>
      <c r="D1" s="41"/>
      <c r="E1" s="41"/>
      <c r="F1" s="41"/>
      <c r="G1" s="41" t="s">
        <v>30</v>
      </c>
      <c r="H1" s="41"/>
      <c r="I1" s="41"/>
      <c r="J1" s="41"/>
      <c r="K1" s="41"/>
    </row>
    <row r="2" spans="1:11" x14ac:dyDescent="0.25">
      <c r="B2" s="22">
        <v>100</v>
      </c>
      <c r="C2" s="22">
        <v>5000</v>
      </c>
      <c r="D2" s="22">
        <v>10000</v>
      </c>
      <c r="E2" s="22">
        <v>20000</v>
      </c>
      <c r="F2" s="22">
        <v>27000</v>
      </c>
      <c r="G2" s="22">
        <v>100</v>
      </c>
      <c r="H2" s="22">
        <v>5000</v>
      </c>
      <c r="I2" s="22">
        <v>10000</v>
      </c>
      <c r="J2" s="22">
        <v>20000</v>
      </c>
      <c r="K2" s="22">
        <v>27000</v>
      </c>
    </row>
    <row r="3" spans="1:11" x14ac:dyDescent="0.25">
      <c r="A3" s="22" t="s">
        <v>0</v>
      </c>
      <c r="B3">
        <v>0.8</v>
      </c>
      <c r="C3">
        <v>20.399999999999999</v>
      </c>
      <c r="D3" t="s">
        <v>21</v>
      </c>
      <c r="E3" t="s">
        <v>21</v>
      </c>
      <c r="F3" t="s">
        <v>21</v>
      </c>
      <c r="G3">
        <v>0.9</v>
      </c>
      <c r="H3">
        <v>20.7</v>
      </c>
      <c r="I3" t="s">
        <v>21</v>
      </c>
      <c r="J3" t="s">
        <v>21</v>
      </c>
      <c r="K3" t="s">
        <v>21</v>
      </c>
    </row>
    <row r="4" spans="1:11" x14ac:dyDescent="0.25">
      <c r="A4" s="22"/>
      <c r="B4">
        <v>0.8</v>
      </c>
      <c r="C4" t="s">
        <v>21</v>
      </c>
      <c r="D4" t="s">
        <v>21</v>
      </c>
      <c r="E4" t="s">
        <v>21</v>
      </c>
      <c r="F4" t="s">
        <v>21</v>
      </c>
      <c r="G4">
        <v>0.9</v>
      </c>
      <c r="H4">
        <v>20.2</v>
      </c>
      <c r="I4" t="s">
        <v>21</v>
      </c>
      <c r="J4" t="s">
        <v>21</v>
      </c>
      <c r="K4" t="s">
        <v>21</v>
      </c>
    </row>
    <row r="5" spans="1:11" x14ac:dyDescent="0.25">
      <c r="A5" s="22"/>
      <c r="B5">
        <v>0.9</v>
      </c>
      <c r="C5" t="s">
        <v>21</v>
      </c>
      <c r="D5" t="s">
        <v>21</v>
      </c>
      <c r="E5" t="s">
        <v>21</v>
      </c>
      <c r="F5" t="s">
        <v>21</v>
      </c>
      <c r="G5">
        <v>0.9</v>
      </c>
      <c r="H5">
        <v>19.600000000000001</v>
      </c>
      <c r="I5" t="s">
        <v>21</v>
      </c>
      <c r="J5" t="s">
        <v>21</v>
      </c>
      <c r="K5" t="s">
        <v>21</v>
      </c>
    </row>
    <row r="6" spans="1:11" x14ac:dyDescent="0.25">
      <c r="A6" s="22"/>
      <c r="B6">
        <v>1</v>
      </c>
      <c r="C6" t="s">
        <v>21</v>
      </c>
      <c r="D6" t="s">
        <v>21</v>
      </c>
      <c r="E6" t="s">
        <v>21</v>
      </c>
      <c r="F6" t="s">
        <v>21</v>
      </c>
      <c r="G6">
        <v>0.9</v>
      </c>
      <c r="H6">
        <v>20.399999999999999</v>
      </c>
      <c r="I6" t="s">
        <v>21</v>
      </c>
      <c r="J6" t="s">
        <v>21</v>
      </c>
      <c r="K6" t="s">
        <v>21</v>
      </c>
    </row>
    <row r="7" spans="1:11" x14ac:dyDescent="0.25">
      <c r="A7" s="20"/>
      <c r="B7" s="11">
        <v>1.2</v>
      </c>
      <c r="C7" s="11">
        <v>20.7</v>
      </c>
      <c r="D7" s="11" t="s">
        <v>21</v>
      </c>
      <c r="E7" s="11" t="s">
        <v>21</v>
      </c>
      <c r="F7" s="11" t="s">
        <v>21</v>
      </c>
      <c r="G7" s="11">
        <v>0.9</v>
      </c>
      <c r="H7" s="11">
        <v>20.7</v>
      </c>
      <c r="I7" s="11" t="s">
        <v>21</v>
      </c>
      <c r="J7" s="11" t="s">
        <v>21</v>
      </c>
      <c r="K7" s="11" t="s">
        <v>21</v>
      </c>
    </row>
    <row r="8" spans="1:11" x14ac:dyDescent="0.25">
      <c r="A8" s="22" t="s">
        <v>1</v>
      </c>
      <c r="B8">
        <v>0.5</v>
      </c>
      <c r="C8">
        <v>4.5</v>
      </c>
      <c r="D8">
        <v>6.6</v>
      </c>
      <c r="E8">
        <v>14.5</v>
      </c>
      <c r="F8" t="s">
        <v>21</v>
      </c>
      <c r="G8">
        <v>0.5</v>
      </c>
      <c r="H8">
        <v>3.9</v>
      </c>
      <c r="I8">
        <v>7.8</v>
      </c>
      <c r="J8">
        <v>15.7</v>
      </c>
      <c r="K8">
        <v>27.7</v>
      </c>
    </row>
    <row r="9" spans="1:11" x14ac:dyDescent="0.25">
      <c r="A9" s="22"/>
      <c r="B9">
        <v>0.5</v>
      </c>
      <c r="C9">
        <v>4.5999999999999996</v>
      </c>
      <c r="D9">
        <v>6.8</v>
      </c>
      <c r="E9">
        <v>14.3</v>
      </c>
      <c r="F9" t="s">
        <v>21</v>
      </c>
      <c r="G9">
        <v>0.5</v>
      </c>
      <c r="H9">
        <v>4</v>
      </c>
      <c r="I9">
        <v>8.1</v>
      </c>
      <c r="J9">
        <v>16.7</v>
      </c>
      <c r="K9">
        <v>27.3</v>
      </c>
    </row>
    <row r="10" spans="1:11" x14ac:dyDescent="0.25">
      <c r="A10" s="22"/>
      <c r="B10">
        <v>0.6</v>
      </c>
      <c r="C10">
        <v>5.0999999999999996</v>
      </c>
      <c r="D10">
        <v>7.1</v>
      </c>
      <c r="E10">
        <v>14.3</v>
      </c>
      <c r="F10" t="s">
        <v>21</v>
      </c>
      <c r="G10">
        <v>0.5</v>
      </c>
      <c r="H10">
        <v>4.2</v>
      </c>
      <c r="I10">
        <v>7.9</v>
      </c>
      <c r="J10">
        <v>15.6</v>
      </c>
      <c r="K10">
        <v>26.8</v>
      </c>
    </row>
    <row r="11" spans="1:11" x14ac:dyDescent="0.25">
      <c r="A11" s="22"/>
      <c r="B11">
        <v>0.5</v>
      </c>
      <c r="C11">
        <v>5.3</v>
      </c>
      <c r="D11">
        <v>7.2</v>
      </c>
      <c r="E11">
        <v>14.4</v>
      </c>
      <c r="F11">
        <v>23.6</v>
      </c>
      <c r="G11">
        <v>0.5</v>
      </c>
      <c r="H11">
        <v>4.2</v>
      </c>
      <c r="I11">
        <v>8.8000000000000007</v>
      </c>
      <c r="J11">
        <v>16</v>
      </c>
      <c r="K11">
        <v>26.7</v>
      </c>
    </row>
    <row r="12" spans="1:11" x14ac:dyDescent="0.25">
      <c r="A12" s="20"/>
      <c r="B12" s="11">
        <v>0.5</v>
      </c>
      <c r="C12" s="11">
        <v>5.5</v>
      </c>
      <c r="D12" s="11">
        <v>7.1</v>
      </c>
      <c r="E12" s="11" t="s">
        <v>21</v>
      </c>
      <c r="F12" s="11" t="s">
        <v>21</v>
      </c>
      <c r="G12" s="11">
        <v>0.5</v>
      </c>
      <c r="H12" s="11">
        <v>4.3</v>
      </c>
      <c r="I12" s="11">
        <v>8.4</v>
      </c>
      <c r="J12" s="11">
        <v>16.7</v>
      </c>
      <c r="K12" s="11">
        <v>27.1</v>
      </c>
    </row>
    <row r="13" spans="1:11" x14ac:dyDescent="0.25">
      <c r="A13" s="22" t="s">
        <v>2</v>
      </c>
      <c r="B13">
        <v>1</v>
      </c>
      <c r="C13">
        <v>10.3</v>
      </c>
      <c r="D13">
        <v>11.6</v>
      </c>
      <c r="E13" s="4">
        <v>12.6</v>
      </c>
      <c r="F13" t="s">
        <v>21</v>
      </c>
      <c r="G13">
        <v>0.9</v>
      </c>
      <c r="H13">
        <v>7.9</v>
      </c>
      <c r="I13" s="4">
        <v>11.7</v>
      </c>
      <c r="J13" s="4">
        <v>12.9</v>
      </c>
      <c r="K13" t="s">
        <v>21</v>
      </c>
    </row>
    <row r="14" spans="1:11" x14ac:dyDescent="0.25">
      <c r="A14" s="22"/>
      <c r="B14">
        <v>0.9</v>
      </c>
      <c r="C14">
        <v>9.8000000000000007</v>
      </c>
      <c r="D14">
        <v>11.6</v>
      </c>
      <c r="E14" t="s">
        <v>21</v>
      </c>
      <c r="F14" t="s">
        <v>21</v>
      </c>
      <c r="G14">
        <v>0.9</v>
      </c>
      <c r="H14">
        <v>8.1</v>
      </c>
      <c r="I14" s="4">
        <v>11.7</v>
      </c>
      <c r="J14" s="4">
        <v>12.8</v>
      </c>
      <c r="K14" t="s">
        <v>21</v>
      </c>
    </row>
    <row r="15" spans="1:11" x14ac:dyDescent="0.25">
      <c r="A15" s="22"/>
      <c r="B15">
        <v>0.9</v>
      </c>
      <c r="C15">
        <v>10.1</v>
      </c>
      <c r="D15">
        <v>11.6</v>
      </c>
      <c r="E15">
        <v>12.7</v>
      </c>
      <c r="F15" t="s">
        <v>21</v>
      </c>
      <c r="G15">
        <v>0.9</v>
      </c>
      <c r="H15">
        <v>7.5</v>
      </c>
      <c r="I15" s="4">
        <v>11.7</v>
      </c>
      <c r="J15" t="s">
        <v>21</v>
      </c>
      <c r="K15" t="s">
        <v>21</v>
      </c>
    </row>
    <row r="16" spans="1:11" x14ac:dyDescent="0.25">
      <c r="A16" s="22"/>
      <c r="B16">
        <v>0.9</v>
      </c>
      <c r="C16">
        <v>11.1</v>
      </c>
      <c r="D16">
        <v>11.7</v>
      </c>
      <c r="E16">
        <v>12.6</v>
      </c>
      <c r="F16" t="s">
        <v>21</v>
      </c>
      <c r="G16">
        <v>0.9</v>
      </c>
      <c r="H16">
        <v>7.5</v>
      </c>
      <c r="I16" s="4">
        <v>11.7</v>
      </c>
      <c r="J16" t="s">
        <v>21</v>
      </c>
      <c r="K16" t="s">
        <v>21</v>
      </c>
    </row>
    <row r="17" spans="1:11" x14ac:dyDescent="0.25">
      <c r="A17" s="20"/>
      <c r="B17" s="11">
        <v>0.9</v>
      </c>
      <c r="C17" s="11">
        <v>10.8</v>
      </c>
      <c r="D17" s="11">
        <v>11.7</v>
      </c>
      <c r="E17" s="11">
        <v>12.7</v>
      </c>
      <c r="F17" s="11" t="s">
        <v>21</v>
      </c>
      <c r="G17" s="11">
        <v>0.9</v>
      </c>
      <c r="H17" s="11">
        <v>7.6</v>
      </c>
      <c r="I17" s="11">
        <v>11.7</v>
      </c>
      <c r="J17" s="11" t="s">
        <v>21</v>
      </c>
      <c r="K17" s="11" t="s">
        <v>21</v>
      </c>
    </row>
    <row r="18" spans="1:11" x14ac:dyDescent="0.25">
      <c r="A18" s="22" t="s">
        <v>23</v>
      </c>
      <c r="B18">
        <v>1.1000000000000001</v>
      </c>
      <c r="C18">
        <v>1.4</v>
      </c>
      <c r="D18">
        <v>1.7</v>
      </c>
      <c r="E18" s="4">
        <v>2.1</v>
      </c>
      <c r="F18">
        <v>1.8</v>
      </c>
      <c r="G18">
        <v>1.2</v>
      </c>
      <c r="H18">
        <v>1.6</v>
      </c>
      <c r="I18" s="4">
        <v>2</v>
      </c>
      <c r="J18" s="4">
        <v>2.6</v>
      </c>
      <c r="K18" s="4">
        <v>2.2999999999999998</v>
      </c>
    </row>
    <row r="19" spans="1:11" x14ac:dyDescent="0.25">
      <c r="B19">
        <v>1.1000000000000001</v>
      </c>
      <c r="C19">
        <v>1.4</v>
      </c>
      <c r="D19">
        <v>1.7</v>
      </c>
      <c r="E19" s="4">
        <v>2.1</v>
      </c>
      <c r="F19">
        <v>2.2999999999999998</v>
      </c>
      <c r="G19">
        <v>1.1000000000000001</v>
      </c>
      <c r="H19">
        <v>1.6</v>
      </c>
      <c r="I19" s="4">
        <v>2</v>
      </c>
      <c r="J19" s="4">
        <v>2.5</v>
      </c>
      <c r="K19" s="4">
        <v>2.9</v>
      </c>
    </row>
    <row r="20" spans="1:11" x14ac:dyDescent="0.25">
      <c r="B20">
        <v>1.1000000000000001</v>
      </c>
      <c r="C20">
        <v>1.5</v>
      </c>
      <c r="D20">
        <v>1.7</v>
      </c>
      <c r="E20" s="4">
        <v>2.1</v>
      </c>
      <c r="F20">
        <v>2.2999999999999998</v>
      </c>
      <c r="G20">
        <v>1.2</v>
      </c>
      <c r="H20">
        <v>1.6</v>
      </c>
      <c r="I20" s="4">
        <v>2</v>
      </c>
      <c r="J20" s="4">
        <v>2.5</v>
      </c>
      <c r="K20" s="4">
        <v>2.9</v>
      </c>
    </row>
    <row r="21" spans="1:11" x14ac:dyDescent="0.25">
      <c r="B21">
        <v>1.1000000000000001</v>
      </c>
      <c r="C21">
        <v>1.4</v>
      </c>
      <c r="D21">
        <v>1.7</v>
      </c>
      <c r="E21" s="4">
        <v>2</v>
      </c>
      <c r="F21">
        <v>2.4</v>
      </c>
      <c r="G21">
        <v>1.1000000000000001</v>
      </c>
      <c r="H21">
        <v>1.6</v>
      </c>
      <c r="I21" s="4">
        <v>2</v>
      </c>
      <c r="J21" s="4">
        <v>2.6</v>
      </c>
      <c r="K21" s="4">
        <v>3</v>
      </c>
    </row>
    <row r="22" spans="1:11" x14ac:dyDescent="0.25">
      <c r="A22" s="13"/>
      <c r="B22" s="13">
        <v>1.1000000000000001</v>
      </c>
      <c r="C22" s="13">
        <v>1.5</v>
      </c>
      <c r="D22" s="13">
        <v>1.7</v>
      </c>
      <c r="E22" s="13">
        <v>2.1</v>
      </c>
      <c r="F22" s="13">
        <v>2.2999999999999998</v>
      </c>
      <c r="G22" s="13">
        <v>1.1000000000000001</v>
      </c>
      <c r="H22" s="13">
        <v>1.6</v>
      </c>
      <c r="I22" s="13">
        <v>2</v>
      </c>
      <c r="J22" s="13">
        <v>2.6</v>
      </c>
      <c r="K22" s="13">
        <v>3</v>
      </c>
    </row>
    <row r="23" spans="1:11" x14ac:dyDescent="0.25">
      <c r="A23" s="36"/>
      <c r="B23" s="37" t="s">
        <v>32</v>
      </c>
      <c r="C23" s="37" t="s">
        <v>33</v>
      </c>
      <c r="D23" s="37" t="s">
        <v>37</v>
      </c>
      <c r="E23" s="37" t="s">
        <v>41</v>
      </c>
      <c r="F23" s="37" t="s">
        <v>38</v>
      </c>
      <c r="G23" s="37" t="s">
        <v>31</v>
      </c>
      <c r="H23" s="37" t="s">
        <v>34</v>
      </c>
      <c r="I23" s="37" t="s">
        <v>39</v>
      </c>
      <c r="J23" s="37" t="s">
        <v>42</v>
      </c>
      <c r="K23" s="37" t="s">
        <v>40</v>
      </c>
    </row>
    <row r="24" spans="1:11" x14ac:dyDescent="0.25">
      <c r="A24" s="37" t="s">
        <v>0</v>
      </c>
      <c r="B24" s="36">
        <f t="shared" ref="B24:H24" si="0">AVERAGE(B3:B7)</f>
        <v>0.94000000000000006</v>
      </c>
      <c r="C24" s="36">
        <f t="shared" si="0"/>
        <v>20.549999999999997</v>
      </c>
      <c r="D24" s="36" t="e">
        <f t="shared" si="0"/>
        <v>#DIV/0!</v>
      </c>
      <c r="E24" s="36" t="e">
        <f t="shared" ref="E24" si="1">AVERAGE(E3:E7)</f>
        <v>#DIV/0!</v>
      </c>
      <c r="F24" s="36" t="e">
        <f t="shared" si="0"/>
        <v>#DIV/0!</v>
      </c>
      <c r="G24" s="36">
        <f t="shared" si="0"/>
        <v>0.9</v>
      </c>
      <c r="H24" s="36">
        <f t="shared" si="0"/>
        <v>20.32</v>
      </c>
      <c r="I24" s="36" t="e">
        <f t="shared" ref="I24:K24" si="2">AVERAGE(I3:I7)</f>
        <v>#DIV/0!</v>
      </c>
      <c r="J24" s="36" t="e">
        <f t="shared" ref="J24" si="3">AVERAGE(J3:J7)</f>
        <v>#DIV/0!</v>
      </c>
      <c r="K24" s="36" t="e">
        <f t="shared" si="2"/>
        <v>#DIV/0!</v>
      </c>
    </row>
    <row r="25" spans="1:11" x14ac:dyDescent="0.25">
      <c r="A25" s="37" t="s">
        <v>1</v>
      </c>
      <c r="B25" s="36">
        <f t="shared" ref="B25:H25" si="4">AVERAGE(B8:B12)</f>
        <v>0.52</v>
      </c>
      <c r="C25" s="36">
        <f t="shared" si="4"/>
        <v>5</v>
      </c>
      <c r="D25" s="36">
        <f t="shared" si="4"/>
        <v>6.9599999999999991</v>
      </c>
      <c r="E25" s="36">
        <f t="shared" ref="E25" si="5">AVERAGE(E8:E12)</f>
        <v>14.375</v>
      </c>
      <c r="F25" s="36">
        <f t="shared" si="4"/>
        <v>23.6</v>
      </c>
      <c r="G25" s="36">
        <f t="shared" si="4"/>
        <v>0.5</v>
      </c>
      <c r="H25" s="36">
        <f t="shared" si="4"/>
        <v>4.12</v>
      </c>
      <c r="I25" s="36">
        <f t="shared" ref="I25:K25" si="6">AVERAGE(I8:I12)</f>
        <v>8.1999999999999993</v>
      </c>
      <c r="J25" s="36">
        <f t="shared" ref="J25" si="7">AVERAGE(J8:J12)</f>
        <v>16.14</v>
      </c>
      <c r="K25" s="36">
        <f t="shared" si="6"/>
        <v>27.119999999999997</v>
      </c>
    </row>
    <row r="26" spans="1:11" x14ac:dyDescent="0.25">
      <c r="A26" s="37" t="s">
        <v>2</v>
      </c>
      <c r="B26" s="36">
        <f t="shared" ref="B26:H26" si="8">AVERAGE(B13:B17)</f>
        <v>0.91999999999999993</v>
      </c>
      <c r="C26" s="36">
        <f t="shared" si="8"/>
        <v>10.420000000000002</v>
      </c>
      <c r="D26" s="36">
        <f t="shared" si="8"/>
        <v>11.64</v>
      </c>
      <c r="E26" s="36">
        <f t="shared" ref="E26" si="9">AVERAGE(E13:E17)</f>
        <v>12.649999999999999</v>
      </c>
      <c r="F26" s="36" t="e">
        <f t="shared" si="8"/>
        <v>#DIV/0!</v>
      </c>
      <c r="G26" s="36">
        <f t="shared" si="8"/>
        <v>0.9</v>
      </c>
      <c r="H26" s="36">
        <f t="shared" si="8"/>
        <v>7.7200000000000006</v>
      </c>
      <c r="I26" s="36">
        <f t="shared" ref="I26:K26" si="10">AVERAGE(I13:I17)</f>
        <v>11.7</v>
      </c>
      <c r="J26" s="36">
        <f t="shared" ref="J26" si="11">AVERAGE(J13:J17)</f>
        <v>12.850000000000001</v>
      </c>
      <c r="K26" s="36" t="e">
        <f t="shared" si="10"/>
        <v>#DIV/0!</v>
      </c>
    </row>
    <row r="27" spans="1:11" x14ac:dyDescent="0.25">
      <c r="A27" s="37" t="s">
        <v>23</v>
      </c>
      <c r="B27" s="36">
        <f t="shared" ref="B27:H27" si="12">AVERAGE(B18:B22)</f>
        <v>1.1000000000000001</v>
      </c>
      <c r="C27" s="36">
        <f t="shared" si="12"/>
        <v>1.44</v>
      </c>
      <c r="D27" s="36">
        <f t="shared" si="12"/>
        <v>1.7</v>
      </c>
      <c r="E27" s="36">
        <f t="shared" ref="E27" si="13">AVERAGE(E18:E22)</f>
        <v>2.08</v>
      </c>
      <c r="F27" s="36">
        <f t="shared" si="12"/>
        <v>2.2199999999999998</v>
      </c>
      <c r="G27" s="36">
        <f t="shared" si="12"/>
        <v>1.1399999999999999</v>
      </c>
      <c r="H27" s="36">
        <f t="shared" si="12"/>
        <v>1.6</v>
      </c>
      <c r="I27" s="36">
        <f t="shared" ref="I27:K27" si="14">AVERAGE(I18:I22)</f>
        <v>2</v>
      </c>
      <c r="J27" s="36">
        <f t="shared" ref="J27" si="15">AVERAGE(J18:J22)</f>
        <v>2.5599999999999996</v>
      </c>
      <c r="K27" s="36">
        <f t="shared" si="14"/>
        <v>2.82</v>
      </c>
    </row>
    <row r="35" spans="1:11" x14ac:dyDescent="0.25">
      <c r="B35" s="38" t="s">
        <v>29</v>
      </c>
      <c r="C35" s="38"/>
      <c r="D35" s="38"/>
      <c r="E35" s="38"/>
      <c r="F35" s="38"/>
      <c r="G35" s="38" t="s">
        <v>30</v>
      </c>
      <c r="H35" s="38"/>
      <c r="I35" s="38"/>
      <c r="J35" s="38"/>
      <c r="K35" s="38"/>
    </row>
    <row r="36" spans="1:11" x14ac:dyDescent="0.25">
      <c r="B36">
        <v>100</v>
      </c>
      <c r="C36">
        <v>5000</v>
      </c>
      <c r="D36">
        <v>10000</v>
      </c>
      <c r="E36">
        <v>20000</v>
      </c>
      <c r="F36">
        <v>27000</v>
      </c>
      <c r="G36">
        <v>100</v>
      </c>
      <c r="H36">
        <v>5000</v>
      </c>
      <c r="I36">
        <v>10000</v>
      </c>
      <c r="J36">
        <v>20000</v>
      </c>
      <c r="K36">
        <v>27000</v>
      </c>
    </row>
    <row r="37" spans="1:11" x14ac:dyDescent="0.25">
      <c r="A37" t="s">
        <v>0</v>
      </c>
      <c r="B37">
        <v>0.94000000000000006</v>
      </c>
      <c r="C37">
        <v>20.549999999999997</v>
      </c>
      <c r="D37" t="e">
        <v>#DIV/0!</v>
      </c>
      <c r="E37" t="e">
        <v>#DIV/0!</v>
      </c>
      <c r="F37" t="e">
        <v>#DIV/0!</v>
      </c>
      <c r="G37">
        <v>0.9</v>
      </c>
      <c r="H37">
        <v>20.32</v>
      </c>
      <c r="I37" t="e">
        <v>#DIV/0!</v>
      </c>
      <c r="J37" t="e">
        <v>#DIV/0!</v>
      </c>
      <c r="K37" t="e">
        <v>#DIV/0!</v>
      </c>
    </row>
    <row r="38" spans="1:11" x14ac:dyDescent="0.25">
      <c r="A38" t="s">
        <v>1</v>
      </c>
      <c r="B38">
        <v>0.52</v>
      </c>
      <c r="C38">
        <v>5</v>
      </c>
      <c r="D38">
        <v>6.9599999999999991</v>
      </c>
      <c r="E38">
        <v>14.375</v>
      </c>
      <c r="F38">
        <v>23.6</v>
      </c>
      <c r="G38">
        <v>0.5</v>
      </c>
      <c r="H38">
        <v>4.12</v>
      </c>
      <c r="I38">
        <v>8.1999999999999993</v>
      </c>
      <c r="J38">
        <v>16.14</v>
      </c>
      <c r="K38">
        <v>27.119999999999997</v>
      </c>
    </row>
    <row r="39" spans="1:11" x14ac:dyDescent="0.25">
      <c r="A39" t="s">
        <v>2</v>
      </c>
      <c r="B39">
        <v>0.91999999999999993</v>
      </c>
      <c r="C39">
        <v>10.420000000000002</v>
      </c>
      <c r="D39">
        <v>11.64</v>
      </c>
      <c r="E39">
        <v>12.649999999999999</v>
      </c>
      <c r="F39" t="e">
        <v>#DIV/0!</v>
      </c>
      <c r="G39">
        <v>0.9</v>
      </c>
      <c r="H39">
        <v>7.7200000000000006</v>
      </c>
      <c r="I39">
        <v>11.7</v>
      </c>
      <c r="J39">
        <v>12.850000000000001</v>
      </c>
      <c r="K39" t="e">
        <v>#DIV/0!</v>
      </c>
    </row>
    <row r="40" spans="1:11" x14ac:dyDescent="0.25">
      <c r="A40" t="s">
        <v>23</v>
      </c>
      <c r="B40">
        <v>1.1000000000000001</v>
      </c>
      <c r="C40">
        <v>1.44</v>
      </c>
      <c r="D40">
        <v>1.7</v>
      </c>
      <c r="E40">
        <v>2.08</v>
      </c>
      <c r="F40">
        <v>2.2199999999999998</v>
      </c>
      <c r="G40">
        <v>1.1399999999999999</v>
      </c>
      <c r="H40">
        <v>1.6</v>
      </c>
      <c r="I40">
        <v>2</v>
      </c>
      <c r="J40">
        <v>2.5599999999999996</v>
      </c>
      <c r="K40">
        <v>2.82</v>
      </c>
    </row>
  </sheetData>
  <mergeCells count="4">
    <mergeCell ref="B1:F1"/>
    <mergeCell ref="G1:K1"/>
    <mergeCell ref="B35:F35"/>
    <mergeCell ref="G35:K35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Pilot</vt:lpstr>
      <vt:lpstr>Pilot refined</vt:lpstr>
      <vt:lpstr>Bar draft1</vt:lpstr>
      <vt:lpstr>10k pilot</vt:lpstr>
      <vt:lpstr>27k pilot</vt:lpstr>
      <vt:lpstr>20k pilot</vt:lpstr>
      <vt:lpstr>Bar</vt:lpstr>
      <vt:lpstr>Line</vt:lpstr>
      <vt:lpstr>Combined</vt:lpstr>
      <vt:lpstr>Sheet1</vt:lpstr>
      <vt:lpstr>Edited charts</vt:lpstr>
      <vt:lpstr>Calculations</vt:lpstr>
      <vt:lpstr>Calc ApexCharts</vt:lpstr>
      <vt:lpstr>Sheet2</vt:lpstr>
      <vt:lpstr>Calc Frappe Charts</vt:lpstr>
      <vt:lpstr>Calc Google Charts</vt:lpstr>
      <vt:lpstr>Calc TeeChartJS (redo)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Potatiskatt</dc:creator>
  <cp:lastModifiedBy>Jonna Potatiskatt</cp:lastModifiedBy>
  <dcterms:created xsi:type="dcterms:W3CDTF">2021-04-01T09:19:00Z</dcterms:created>
  <dcterms:modified xsi:type="dcterms:W3CDTF">2021-04-28T14:02:46Z</dcterms:modified>
</cp:coreProperties>
</file>