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2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 filterPrivacy="1"/>
  <xr:revisionPtr revIDLastSave="0" documentId="13_ncr:1_{425E377C-418B-4AC5-B3E2-643E32FC928E}" xr6:coauthVersionLast="40" xr6:coauthVersionMax="40" xr10:uidLastSave="{00000000-0000-0000-0000-000000000000}"/>
  <bookViews>
    <workbookView xWindow="0" yWindow="0" windowWidth="22260" windowHeight="12645" activeTab="2" xr2:uid="{00000000-000D-0000-FFFF-FFFF00000000}"/>
  </bookViews>
  <sheets>
    <sheet name="ЛР1_ч1" sheetId="1" r:id="rId1"/>
    <sheet name="ЛР1_ч2" sheetId="3" r:id="rId2"/>
    <sheet name="ЛР2" sheetId="7" r:id="rId3"/>
    <sheet name="ЛР3_ч1" sheetId="4" r:id="rId4"/>
    <sheet name="ЛР3_ч2" sheetId="6" r:id="rId5"/>
  </sheets>
  <definedNames>
    <definedName name="_xlchart.v1.0" hidden="1">ЛР1_ч2!$C$2:$C$87</definedName>
    <definedName name="_xlchart.v1.1" hidden="1">ЛР1_ч2!$Q$2:$Q$81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8" i="7" l="1"/>
  <c r="Q25" i="7"/>
  <c r="P25" i="7"/>
  <c r="Q24" i="7"/>
  <c r="P24" i="7"/>
  <c r="Q23" i="7"/>
  <c r="P23" i="7"/>
  <c r="Q22" i="7"/>
  <c r="P22" i="7"/>
  <c r="Q21" i="7"/>
  <c r="P21" i="7"/>
  <c r="Q20" i="7"/>
  <c r="P20" i="7"/>
  <c r="Q19" i="7"/>
  <c r="P19" i="7"/>
  <c r="Q18" i="7"/>
  <c r="P18" i="7"/>
  <c r="Q17" i="7"/>
  <c r="P17" i="7"/>
  <c r="Q16" i="7"/>
  <c r="P16" i="7"/>
  <c r="Q15" i="7"/>
  <c r="P15" i="7"/>
  <c r="Q14" i="7"/>
  <c r="P14" i="7"/>
  <c r="Q13" i="7"/>
  <c r="P13" i="7"/>
  <c r="Q12" i="7"/>
  <c r="P12" i="7"/>
  <c r="Q11" i="7"/>
  <c r="P11" i="7"/>
  <c r="Q10" i="7"/>
  <c r="P10" i="7"/>
  <c r="Q9" i="7"/>
  <c r="P9" i="7"/>
  <c r="Q8" i="7"/>
  <c r="P8" i="7"/>
  <c r="Q7" i="7"/>
  <c r="P7" i="7"/>
  <c r="Q6" i="7"/>
  <c r="P6" i="7"/>
  <c r="Q5" i="7"/>
  <c r="P5" i="7"/>
  <c r="Q4" i="7"/>
  <c r="P4" i="7"/>
  <c r="Q3" i="7"/>
  <c r="P3" i="7"/>
  <c r="P26" i="7" s="1"/>
  <c r="O25" i="7"/>
  <c r="O24" i="7"/>
  <c r="O23" i="7"/>
  <c r="O22" i="7"/>
  <c r="O21" i="7"/>
  <c r="O20" i="7"/>
  <c r="O19" i="7"/>
  <c r="O18" i="7"/>
  <c r="O17" i="7"/>
  <c r="O16" i="7"/>
  <c r="O15" i="7"/>
  <c r="O14" i="7"/>
  <c r="O13" i="7"/>
  <c r="O12" i="7"/>
  <c r="O11" i="7"/>
  <c r="O10" i="7"/>
  <c r="O9" i="7"/>
  <c r="O8" i="7"/>
  <c r="O7" i="7"/>
  <c r="O6" i="7"/>
  <c r="O5" i="7"/>
  <c r="O4" i="7"/>
  <c r="O3" i="7"/>
  <c r="O26" i="7" s="1"/>
  <c r="O27" i="7"/>
  <c r="Q26" i="7" l="1"/>
  <c r="J12" i="7" l="1"/>
  <c r="J11" i="7"/>
  <c r="J10" i="7"/>
  <c r="J9" i="7"/>
  <c r="J8" i="7"/>
  <c r="J7" i="7"/>
  <c r="J6" i="7"/>
  <c r="J5" i="7"/>
  <c r="J4" i="7"/>
  <c r="J3" i="7"/>
  <c r="J13" i="7" s="1"/>
  <c r="I12" i="7"/>
  <c r="I11" i="7"/>
  <c r="I10" i="7"/>
  <c r="I9" i="7"/>
  <c r="I8" i="7"/>
  <c r="I7" i="7"/>
  <c r="I6" i="7"/>
  <c r="I5" i="7"/>
  <c r="I4" i="7"/>
  <c r="I13" i="7" s="1"/>
  <c r="I3" i="7"/>
  <c r="F14" i="7"/>
  <c r="G12" i="7"/>
  <c r="G11" i="7"/>
  <c r="G10" i="7"/>
  <c r="G9" i="7"/>
  <c r="G8" i="7"/>
  <c r="G7" i="7"/>
  <c r="G6" i="7"/>
  <c r="G5" i="7"/>
  <c r="G4" i="7"/>
  <c r="G3" i="7"/>
  <c r="I57" i="6" l="1"/>
  <c r="I56" i="6"/>
  <c r="B94" i="6"/>
  <c r="S12" i="6"/>
  <c r="S10" i="6"/>
  <c r="S9" i="6"/>
  <c r="S8" i="6"/>
  <c r="S7" i="6"/>
  <c r="S6" i="6"/>
  <c r="S5" i="6"/>
  <c r="S4" i="6"/>
  <c r="S3" i="6"/>
  <c r="R10" i="6"/>
  <c r="R9" i="6"/>
  <c r="R8" i="6"/>
  <c r="R7" i="6"/>
  <c r="R6" i="6"/>
  <c r="R5" i="6"/>
  <c r="R4" i="6"/>
  <c r="R3" i="6"/>
  <c r="I55" i="6"/>
  <c r="D16" i="1" l="1"/>
</calcChain>
</file>

<file path=xl/sharedStrings.xml><?xml version="1.0" encoding="utf-8"?>
<sst xmlns="http://schemas.openxmlformats.org/spreadsheetml/2006/main" count="555" uniqueCount="282">
  <si>
    <t>Таблица 1</t>
  </si>
  <si>
    <t>Таблица 2</t>
  </si>
  <si>
    <t>Таблица 3</t>
  </si>
  <si>
    <t>Уровень дохода</t>
  </si>
  <si>
    <t>Доля населения, %</t>
  </si>
  <si>
    <t>до 7 000,0</t>
  </si>
  <si>
    <t>от 7 000,1 до 10 000,0</t>
  </si>
  <si>
    <t>10 000,1-14 000,0</t>
  </si>
  <si>
    <t>14 000,1-19 000,0</t>
  </si>
  <si>
    <t>19 000,1-27 000,0</t>
  </si>
  <si>
    <t>27 000,1-45 000,0</t>
  </si>
  <si>
    <t>45 000,1-60 000,0</t>
  </si>
  <si>
    <t>60 000,1-75 000,0</t>
  </si>
  <si>
    <t>75 000,1-100 000,0</t>
  </si>
  <si>
    <t>свыше 100 000,0</t>
  </si>
  <si>
    <t>Средний уровень з/п, руб.</t>
  </si>
  <si>
    <t>Доля, %</t>
  </si>
  <si>
    <t>Возраст невесты</t>
  </si>
  <si>
    <t>до 18</t>
  </si>
  <si>
    <t>18-24</t>
  </si>
  <si>
    <t>25-34</t>
  </si>
  <si>
    <t>35 и более</t>
  </si>
  <si>
    <t>Кол-во, ед.</t>
  </si>
  <si>
    <t>№</t>
  </si>
  <si>
    <t>Район</t>
  </si>
  <si>
    <t>Цена 1 кв. м.</t>
  </si>
  <si>
    <t>Остоженка</t>
  </si>
  <si>
    <t>Арбат</t>
  </si>
  <si>
    <t>Якиманка</t>
  </si>
  <si>
    <t>Тверской</t>
  </si>
  <si>
    <t>Центр Москвы</t>
  </si>
  <si>
    <t>Хамовники</t>
  </si>
  <si>
    <t>Пресненский</t>
  </si>
  <si>
    <t>Мещанский</t>
  </si>
  <si>
    <t>Замоскворечье</t>
  </si>
  <si>
    <t>Красносельский</t>
  </si>
  <si>
    <t>Беговой</t>
  </si>
  <si>
    <t>Таганский</t>
  </si>
  <si>
    <t>Дорогомилово</t>
  </si>
  <si>
    <t>Гагаринский, Ломоносовский, Раменки</t>
  </si>
  <si>
    <t>Донской</t>
  </si>
  <si>
    <t>Хорошевский</t>
  </si>
  <si>
    <t>Аэропорт, Сокол</t>
  </si>
  <si>
    <t>Алексеевский</t>
  </si>
  <si>
    <t>Марьина роща, Савеловский</t>
  </si>
  <si>
    <t>Филевский парк</t>
  </si>
  <si>
    <t>Проспект Вернадского</t>
  </si>
  <si>
    <t>Басманный</t>
  </si>
  <si>
    <t>Академический</t>
  </si>
  <si>
    <t>Динамо</t>
  </si>
  <si>
    <t>Сокольники</t>
  </si>
  <si>
    <t>Черемушки </t>
  </si>
  <si>
    <t>Хорошево-Мневники</t>
  </si>
  <si>
    <t>Южнопортовый</t>
  </si>
  <si>
    <t>Нижегородский</t>
  </si>
  <si>
    <t>Крылатское</t>
  </si>
  <si>
    <t>Тропарево-Никулино</t>
  </si>
  <si>
    <t>Свиблово</t>
  </si>
  <si>
    <t>Можайский, Фили-Давыдково</t>
  </si>
  <si>
    <t>Даниловский, Котловка</t>
  </si>
  <si>
    <t>Кунцево</t>
  </si>
  <si>
    <t>Останкинский, Ростокино</t>
  </si>
  <si>
    <t>Покровское-Стрешнево, Щукино</t>
  </si>
  <si>
    <t>Очаково-Матвеевское</t>
  </si>
  <si>
    <t>Соколиная гора</t>
  </si>
  <si>
    <t>Нагатино-Садовники, Нагатинский Затон</t>
  </si>
  <si>
    <t>Зюзино, Нагорный</t>
  </si>
  <si>
    <t>Коньково, Обручевский</t>
  </si>
  <si>
    <t>Преображенское</t>
  </si>
  <si>
    <t>Бутырский, Тимирязевский</t>
  </si>
  <si>
    <t>Головинский</t>
  </si>
  <si>
    <t>Войковский, Коптево</t>
  </si>
  <si>
    <t>Строгино</t>
  </si>
  <si>
    <t>Куркино, Молжаниновский</t>
  </si>
  <si>
    <t>Лефортово</t>
  </si>
  <si>
    <t>Чертаново Северное, Чертаново Центральное</t>
  </si>
  <si>
    <t>Левобережный, Ховрино</t>
  </si>
  <si>
    <t>Северное Тушино, Южное Тушино</t>
  </si>
  <si>
    <t>Богородское, Метрогородок</t>
  </si>
  <si>
    <t>Бабушкинский, Южное Медведково</t>
  </si>
  <si>
    <t>Марфино</t>
  </si>
  <si>
    <t>Северное Медведково</t>
  </si>
  <si>
    <t>Рязанский</t>
  </si>
  <si>
    <t>Кузьминки, Текстильщики</t>
  </si>
  <si>
    <t>Ясенево</t>
  </si>
  <si>
    <t>Печатники</t>
  </si>
  <si>
    <t>Солнцево</t>
  </si>
  <si>
    <t>Северный…</t>
  </si>
  <si>
    <t>Чертаново Южное</t>
  </si>
  <si>
    <t>Восточное Измайлово, Измайлово</t>
  </si>
  <si>
    <t>Перово</t>
  </si>
  <si>
    <t>Отрадное</t>
  </si>
  <si>
    <t>Митино</t>
  </si>
  <si>
    <t>Орехово-Борисово С/Ю</t>
  </si>
  <si>
    <t>Москворечье-Сабурово, Царицыно</t>
  </si>
  <si>
    <t>Внуково, Ново-Переделкино</t>
  </si>
  <si>
    <t>Северное Бутово</t>
  </si>
  <si>
    <t>Гольяново, Северное Измайлово</t>
  </si>
  <si>
    <t>Лианозово</t>
  </si>
  <si>
    <t>Капотня, Марьино</t>
  </si>
  <si>
    <t>Алтуфьевский, Бибирево</t>
  </si>
  <si>
    <t>Теплый Стан</t>
  </si>
  <si>
    <t>Люблино</t>
  </si>
  <si>
    <t>Ивановское, Новогиреево</t>
  </si>
  <si>
    <t>Братеево, Зябликово</t>
  </si>
  <si>
    <t>Лосиноостровский, Ярославский</t>
  </si>
  <si>
    <t>Вешняки, Выхино-Жулебино</t>
  </si>
  <si>
    <t>Восточный, Новокосино</t>
  </si>
  <si>
    <t>Бирюлево Восточное, Бирюлево Западное</t>
  </si>
  <si>
    <t>Южное Бутово</t>
  </si>
  <si>
    <t>Жулебино</t>
  </si>
  <si>
    <t>Зеленоград</t>
  </si>
  <si>
    <t>Год</t>
  </si>
  <si>
    <t>ВВП (млрд. руб.)</t>
  </si>
  <si>
    <t>Среднемесячный уровень з/п, руб.</t>
  </si>
  <si>
    <t>Центральный федеральный округ</t>
  </si>
  <si>
    <t>Белгородская область</t>
  </si>
  <si>
    <t>Брянская область</t>
  </si>
  <si>
    <t>Владимирская область</t>
  </si>
  <si>
    <t>Воронежская область</t>
  </si>
  <si>
    <t>Ивановская область</t>
  </si>
  <si>
    <t>Калужская область</t>
  </si>
  <si>
    <t>Костромская область</t>
  </si>
  <si>
    <t>Курская область</t>
  </si>
  <si>
    <t>Липецкая область</t>
  </si>
  <si>
    <t>Московская область</t>
  </si>
  <si>
    <t>Орловская область</t>
  </si>
  <si>
    <t>Рязанская область</t>
  </si>
  <si>
    <t>Смоленская область</t>
  </si>
  <si>
    <t>Тамбовская область</t>
  </si>
  <si>
    <t>Тверская область</t>
  </si>
  <si>
    <t>Тульская область</t>
  </si>
  <si>
    <t>Ярославская область</t>
  </si>
  <si>
    <t>г. Москва</t>
  </si>
  <si>
    <t>Северо-Западный федеральный округ</t>
  </si>
  <si>
    <t>Республика Карелия</t>
  </si>
  <si>
    <t>Республика Коми</t>
  </si>
  <si>
    <t>Архангельская область</t>
  </si>
  <si>
    <t xml:space="preserve">в том числе: </t>
  </si>
  <si>
    <t>Ненецкий автономный округ</t>
  </si>
  <si>
    <t>Архангельская область без автономного округа</t>
  </si>
  <si>
    <t>Вологодская область</t>
  </si>
  <si>
    <t>Калининградская область</t>
  </si>
  <si>
    <t>Ленинградская область</t>
  </si>
  <si>
    <t>Мурманская область</t>
  </si>
  <si>
    <t>Новгородская область</t>
  </si>
  <si>
    <t>Псковская область</t>
  </si>
  <si>
    <t>г. Санкт-Петербург</t>
  </si>
  <si>
    <t>Южный федеральный округ</t>
  </si>
  <si>
    <t>Республика Адыгея</t>
  </si>
  <si>
    <t>Республика Калмыкия</t>
  </si>
  <si>
    <t>Республика Крым</t>
  </si>
  <si>
    <t>Краснодарский край</t>
  </si>
  <si>
    <t>Астраханская область</t>
  </si>
  <si>
    <t>Волгоградская область</t>
  </si>
  <si>
    <t>Ростовская область</t>
  </si>
  <si>
    <t>г. Севастополь</t>
  </si>
  <si>
    <t>Северо-Кавказский федеральный округ</t>
  </si>
  <si>
    <t>Республика Дагестан</t>
  </si>
  <si>
    <t>1 382</t>
  </si>
  <si>
    <t>Республика Ингушетия</t>
  </si>
  <si>
    <t>Кабардино-Балкарская Республика</t>
  </si>
  <si>
    <t>Карачаево-Черкесская Республика</t>
  </si>
  <si>
    <t>Республика Северная Осетия – Алания</t>
  </si>
  <si>
    <t>Чеченская Республика</t>
  </si>
  <si>
    <t>Ставропольский край</t>
  </si>
  <si>
    <t>1 383</t>
  </si>
  <si>
    <t>Приволжский федеральный округ</t>
  </si>
  <si>
    <t>Республика Башкортостан</t>
  </si>
  <si>
    <t>1 896</t>
  </si>
  <si>
    <t>Республика Марий Эл</t>
  </si>
  <si>
    <t>Республика Мордовия</t>
  </si>
  <si>
    <t>Республика Татарстан</t>
  </si>
  <si>
    <t>2 036</t>
  </si>
  <si>
    <t>Удмуртская Республика</t>
  </si>
  <si>
    <t>Чувашская Республика</t>
  </si>
  <si>
    <t>Пермский край</t>
  </si>
  <si>
    <t>1 225</t>
  </si>
  <si>
    <t>Кировская область</t>
  </si>
  <si>
    <t xml:space="preserve">Нижегородская область </t>
  </si>
  <si>
    <t>1 754</t>
  </si>
  <si>
    <t>Оренбургская область</t>
  </si>
  <si>
    <t>Пензенская область</t>
  </si>
  <si>
    <t>Самарская область</t>
  </si>
  <si>
    <t>1 683</t>
  </si>
  <si>
    <t>Саратовская область</t>
  </si>
  <si>
    <t>1 203</t>
  </si>
  <si>
    <t>Ульяновская область</t>
  </si>
  <si>
    <t>Уральский федеральный округ</t>
  </si>
  <si>
    <t>Курганская область</t>
  </si>
  <si>
    <t xml:space="preserve">Свердловская область </t>
  </si>
  <si>
    <t>2 125</t>
  </si>
  <si>
    <t>Тюменская область</t>
  </si>
  <si>
    <t>1 957</t>
  </si>
  <si>
    <t>в том числе:</t>
  </si>
  <si>
    <t>Ханты-Мансийский автономный округ – Югра</t>
  </si>
  <si>
    <t>Ямало-Ненецкий автономный округ</t>
  </si>
  <si>
    <t>Тюменская область без автономных округов</t>
  </si>
  <si>
    <t>Челябинская область</t>
  </si>
  <si>
    <t>1 875</t>
  </si>
  <si>
    <t>Сибирский федеральный округ</t>
  </si>
  <si>
    <t>Республика Алтай</t>
  </si>
  <si>
    <t>Республика Тыва</t>
  </si>
  <si>
    <t>Республика Хакасия</t>
  </si>
  <si>
    <t>Алтайский край</t>
  </si>
  <si>
    <t>1 140</t>
  </si>
  <si>
    <t>Красноярский край</t>
  </si>
  <si>
    <t>1 482</t>
  </si>
  <si>
    <t>Иркутская область</t>
  </si>
  <si>
    <t>1 167</t>
  </si>
  <si>
    <t>Кемеровская область</t>
  </si>
  <si>
    <t>1 291</t>
  </si>
  <si>
    <t xml:space="preserve">Новосибирская область </t>
  </si>
  <si>
    <t>1 430</t>
  </si>
  <si>
    <t>Омская область</t>
  </si>
  <si>
    <t>1 016</t>
  </si>
  <si>
    <t>Томская область</t>
  </si>
  <si>
    <t>Дальневосточный федеральный округ</t>
  </si>
  <si>
    <t>Республика Бурятия</t>
  </si>
  <si>
    <t>Республика Саха (Якутия)</t>
  </si>
  <si>
    <t>Забайкальский край</t>
  </si>
  <si>
    <t>Камчатский край</t>
  </si>
  <si>
    <t>Приморский край</t>
  </si>
  <si>
    <t xml:space="preserve">Хабаровский край </t>
  </si>
  <si>
    <t>Амурская область</t>
  </si>
  <si>
    <t>Магаданская область</t>
  </si>
  <si>
    <t>Сахалинская область</t>
  </si>
  <si>
    <t>Еврейская автономная область</t>
  </si>
  <si>
    <t>Чукотский автономный округ</t>
  </si>
  <si>
    <t>Численность рабочей силы,тыс. чел.</t>
  </si>
  <si>
    <t>Субъект РФ</t>
  </si>
  <si>
    <t>Федеральный округ</t>
  </si>
  <si>
    <t>Среднее</t>
  </si>
  <si>
    <t>Число субъектов</t>
  </si>
  <si>
    <r>
      <t>1</t>
    </r>
    <r>
      <rPr>
        <b/>
        <sz val="11"/>
        <color rgb="FF000000"/>
        <rFont val="Calibri"/>
        <family val="2"/>
        <charset val="204"/>
        <scheme val="minor"/>
      </rPr>
      <t> </t>
    </r>
    <r>
      <rPr>
        <sz val="11"/>
        <color rgb="FF000000"/>
        <rFont val="Calibri"/>
        <family val="2"/>
        <charset val="204"/>
        <scheme val="minor"/>
      </rPr>
      <t>099</t>
    </r>
  </si>
  <si>
    <r>
      <t>1</t>
    </r>
    <r>
      <rPr>
        <b/>
        <sz val="11"/>
        <color rgb="FF000000"/>
        <rFont val="Calibri"/>
        <family val="2"/>
        <charset val="204"/>
        <scheme val="minor"/>
      </rPr>
      <t> </t>
    </r>
    <r>
      <rPr>
        <sz val="11"/>
        <color rgb="FF000000"/>
        <rFont val="Calibri"/>
        <family val="2"/>
        <charset val="204"/>
        <scheme val="minor"/>
      </rPr>
      <t>002</t>
    </r>
  </si>
  <si>
    <r>
      <t>1</t>
    </r>
    <r>
      <rPr>
        <b/>
        <sz val="11"/>
        <color rgb="FF000000"/>
        <rFont val="Calibri"/>
        <family val="2"/>
        <charset val="204"/>
        <scheme val="minor"/>
      </rPr>
      <t> </t>
    </r>
    <r>
      <rPr>
        <sz val="11"/>
        <color rgb="FF000000"/>
        <rFont val="Calibri"/>
        <family val="2"/>
        <charset val="204"/>
        <scheme val="minor"/>
      </rPr>
      <t>247</t>
    </r>
  </si>
  <si>
    <r>
      <t>1</t>
    </r>
    <r>
      <rPr>
        <b/>
        <sz val="11"/>
        <color rgb="FF000000"/>
        <rFont val="Calibri"/>
        <family val="2"/>
        <charset val="204"/>
        <scheme val="minor"/>
      </rPr>
      <t> </t>
    </r>
    <r>
      <rPr>
        <sz val="11"/>
        <color rgb="FF000000"/>
        <rFont val="Calibri"/>
        <family val="2"/>
        <charset val="204"/>
        <scheme val="minor"/>
      </rPr>
      <t>737</t>
    </r>
  </si>
  <si>
    <r>
      <t>1</t>
    </r>
    <r>
      <rPr>
        <b/>
        <sz val="11"/>
        <color rgb="FF000000"/>
        <rFont val="Calibri"/>
        <family val="2"/>
        <charset val="204"/>
        <scheme val="minor"/>
      </rPr>
      <t> </t>
    </r>
    <r>
      <rPr>
        <sz val="11"/>
        <color rgb="FF000000"/>
        <rFont val="Calibri"/>
        <family val="2"/>
        <charset val="204"/>
        <scheme val="minor"/>
      </rPr>
      <t>172</t>
    </r>
  </si>
  <si>
    <r>
      <t>1</t>
    </r>
    <r>
      <rPr>
        <b/>
        <sz val="11"/>
        <color rgb="FF000000"/>
        <rFont val="Calibri"/>
        <family val="2"/>
        <charset val="204"/>
        <scheme val="minor"/>
      </rPr>
      <t> </t>
    </r>
    <r>
      <rPr>
        <sz val="11"/>
        <color rgb="FF000000"/>
        <rFont val="Calibri"/>
        <family val="2"/>
        <charset val="204"/>
        <scheme val="minor"/>
      </rPr>
      <t>232</t>
    </r>
  </si>
  <si>
    <r>
      <t>1</t>
    </r>
    <r>
      <rPr>
        <b/>
        <sz val="11"/>
        <color rgb="FF000000"/>
        <rFont val="Calibri"/>
        <family val="2"/>
        <charset val="204"/>
        <scheme val="minor"/>
      </rPr>
      <t> </t>
    </r>
    <r>
      <rPr>
        <sz val="11"/>
        <color rgb="FF000000"/>
        <rFont val="Calibri"/>
        <family val="2"/>
        <charset val="204"/>
        <scheme val="minor"/>
      </rPr>
      <t>901</t>
    </r>
  </si>
  <si>
    <r>
      <t>1</t>
    </r>
    <r>
      <rPr>
        <b/>
        <sz val="11"/>
        <color rgb="FF000000"/>
        <rFont val="Calibri"/>
        <family val="2"/>
        <charset val="204"/>
        <scheme val="minor"/>
      </rPr>
      <t> </t>
    </r>
    <r>
      <rPr>
        <sz val="11"/>
        <color rgb="FF000000"/>
        <rFont val="Calibri"/>
        <family val="2"/>
        <charset val="204"/>
        <scheme val="minor"/>
      </rPr>
      <t>153</t>
    </r>
  </si>
  <si>
    <r>
      <t>1</t>
    </r>
    <r>
      <rPr>
        <b/>
        <sz val="11"/>
        <color rgb="FF000000"/>
        <rFont val="Calibri"/>
        <family val="2"/>
        <charset val="204"/>
        <scheme val="minor"/>
      </rPr>
      <t> </t>
    </r>
    <r>
      <rPr>
        <sz val="11"/>
        <color rgb="FF000000"/>
        <rFont val="Calibri"/>
        <family val="2"/>
        <charset val="204"/>
        <scheme val="minor"/>
      </rPr>
      <t>276</t>
    </r>
  </si>
  <si>
    <r>
      <t>2</t>
    </r>
    <r>
      <rPr>
        <b/>
        <sz val="11"/>
        <color rgb="FF000000"/>
        <rFont val="Calibri"/>
        <family val="2"/>
        <charset val="204"/>
        <scheme val="minor"/>
      </rPr>
      <t> </t>
    </r>
    <r>
      <rPr>
        <sz val="11"/>
        <color rgb="FF000000"/>
        <rFont val="Calibri"/>
        <family val="2"/>
        <charset val="204"/>
        <scheme val="minor"/>
      </rPr>
      <t>821</t>
    </r>
  </si>
  <si>
    <r>
      <t>1</t>
    </r>
    <r>
      <rPr>
        <b/>
        <sz val="11"/>
        <color rgb="FF000000"/>
        <rFont val="Calibri"/>
        <family val="2"/>
        <charset val="204"/>
        <scheme val="minor"/>
      </rPr>
      <t> </t>
    </r>
    <r>
      <rPr>
        <sz val="11"/>
        <color rgb="FF000000"/>
        <rFont val="Calibri"/>
        <family val="2"/>
        <charset val="204"/>
        <scheme val="minor"/>
      </rPr>
      <t>461</t>
    </r>
  </si>
  <si>
    <r>
      <t>1</t>
    </r>
    <r>
      <rPr>
        <b/>
        <sz val="11"/>
        <color rgb="FF000000"/>
        <rFont val="Calibri"/>
        <family val="2"/>
        <charset val="204"/>
        <scheme val="minor"/>
      </rPr>
      <t> </t>
    </r>
    <r>
      <rPr>
        <sz val="11"/>
        <color rgb="FF000000"/>
        <rFont val="Calibri"/>
        <family val="2"/>
        <charset val="204"/>
        <scheme val="minor"/>
      </rPr>
      <t>287</t>
    </r>
  </si>
  <si>
    <r>
      <t>4</t>
    </r>
    <r>
      <rPr>
        <b/>
        <sz val="11"/>
        <color rgb="FF000000"/>
        <rFont val="Calibri"/>
        <family val="2"/>
        <charset val="204"/>
        <scheme val="minor"/>
      </rPr>
      <t> </t>
    </r>
    <r>
      <rPr>
        <sz val="11"/>
        <color rgb="FF000000"/>
        <rFont val="Calibri"/>
        <family val="2"/>
        <charset val="204"/>
        <scheme val="minor"/>
      </rPr>
      <t>154</t>
    </r>
  </si>
  <si>
    <r>
      <t>1</t>
    </r>
    <r>
      <rPr>
        <b/>
        <sz val="11"/>
        <color rgb="FF000000"/>
        <rFont val="Calibri"/>
        <family val="2"/>
        <charset val="204"/>
        <scheme val="minor"/>
      </rPr>
      <t> </t>
    </r>
    <r>
      <rPr>
        <sz val="11"/>
        <color rgb="FF000000"/>
        <rFont val="Calibri"/>
        <family val="2"/>
        <charset val="204"/>
        <scheme val="minor"/>
      </rPr>
      <t>394</t>
    </r>
  </si>
  <si>
    <r>
      <t>1</t>
    </r>
    <r>
      <rPr>
        <b/>
        <sz val="11"/>
        <color rgb="FF000000"/>
        <rFont val="Calibri"/>
        <family val="2"/>
        <charset val="204"/>
        <scheme val="minor"/>
      </rPr>
      <t> </t>
    </r>
    <r>
      <rPr>
        <sz val="11"/>
        <color rgb="FF000000"/>
        <rFont val="Calibri"/>
        <family val="2"/>
        <charset val="204"/>
        <scheme val="minor"/>
      </rPr>
      <t>021</t>
    </r>
  </si>
  <si>
    <t>Численность рабочей силы, тыс. человек</t>
  </si>
  <si>
    <r>
      <t>1</t>
    </r>
    <r>
      <rPr>
        <b/>
        <sz val="11"/>
        <color rgb="FF000000"/>
        <rFont val="Calibri"/>
        <family val="2"/>
        <charset val="204"/>
        <scheme val="minor"/>
      </rPr>
      <t> </t>
    </r>
    <r>
      <rPr>
        <sz val="11"/>
        <color rgb="FF000000"/>
        <rFont val="Calibri"/>
        <family val="2"/>
        <charset val="204"/>
        <scheme val="minor"/>
      </rPr>
      <t>182</t>
    </r>
  </si>
  <si>
    <r>
      <t>4</t>
    </r>
    <r>
      <rPr>
        <b/>
        <sz val="11"/>
        <color rgb="FF000000"/>
        <rFont val="Calibri"/>
        <family val="2"/>
        <charset val="204"/>
        <scheme val="minor"/>
      </rPr>
      <t> </t>
    </r>
    <r>
      <rPr>
        <sz val="11"/>
        <color rgb="FF000000"/>
        <rFont val="Calibri"/>
        <family val="2"/>
        <charset val="204"/>
        <scheme val="minor"/>
      </rPr>
      <t>189</t>
    </r>
  </si>
  <si>
    <r>
      <t>7</t>
    </r>
    <r>
      <rPr>
        <b/>
        <sz val="11"/>
        <color rgb="FF000000"/>
        <rFont val="Calibri"/>
        <family val="2"/>
        <charset val="204"/>
        <scheme val="minor"/>
      </rPr>
      <t> </t>
    </r>
    <r>
      <rPr>
        <sz val="11"/>
        <color rgb="FF000000"/>
        <rFont val="Calibri"/>
        <family val="2"/>
        <charset val="204"/>
        <scheme val="minor"/>
      </rPr>
      <t>308</t>
    </r>
  </si>
  <si>
    <r>
      <t>7</t>
    </r>
    <r>
      <rPr>
        <b/>
        <sz val="11"/>
        <color rgb="FF000000"/>
        <rFont val="Calibri"/>
        <family val="2"/>
        <charset val="204"/>
        <scheme val="minor"/>
      </rPr>
      <t> </t>
    </r>
    <r>
      <rPr>
        <sz val="11"/>
        <color rgb="FF000000"/>
        <rFont val="Calibri"/>
        <family val="2"/>
        <charset val="204"/>
        <scheme val="minor"/>
      </rPr>
      <t>322</t>
    </r>
  </si>
  <si>
    <r>
      <t>3</t>
    </r>
    <r>
      <rPr>
        <b/>
        <sz val="11"/>
        <color rgb="FF000000"/>
        <rFont val="Calibri"/>
        <family val="2"/>
        <charset val="204"/>
        <scheme val="minor"/>
      </rPr>
      <t> </t>
    </r>
    <r>
      <rPr>
        <sz val="11"/>
        <color rgb="FF000000"/>
        <rFont val="Calibri"/>
        <family val="2"/>
        <charset val="204"/>
        <scheme val="minor"/>
      </rPr>
      <t>073</t>
    </r>
  </si>
  <si>
    <r>
      <t>3</t>
    </r>
    <r>
      <rPr>
        <b/>
        <sz val="11"/>
        <color rgb="FF000000"/>
        <rFont val="Calibri"/>
        <family val="2"/>
        <charset val="204"/>
        <scheme val="minor"/>
      </rPr>
      <t> </t>
    </r>
    <r>
      <rPr>
        <sz val="11"/>
        <color rgb="FF000000"/>
        <rFont val="Calibri"/>
        <family val="2"/>
        <charset val="204"/>
        <scheme val="minor"/>
      </rPr>
      <t>097</t>
    </r>
  </si>
  <si>
    <r>
      <t>2</t>
    </r>
    <r>
      <rPr>
        <b/>
        <sz val="11"/>
        <color rgb="FF000000"/>
        <rFont val="Calibri"/>
        <family val="2"/>
        <charset val="204"/>
        <scheme val="minor"/>
      </rPr>
      <t> </t>
    </r>
    <r>
      <rPr>
        <sz val="11"/>
        <color rgb="FF000000"/>
        <rFont val="Calibri"/>
        <family val="2"/>
        <charset val="204"/>
        <scheme val="minor"/>
      </rPr>
      <t>807</t>
    </r>
  </si>
  <si>
    <r>
      <t>1</t>
    </r>
    <r>
      <rPr>
        <b/>
        <sz val="11"/>
        <color rgb="FF000000"/>
        <rFont val="Calibri"/>
        <family val="2"/>
        <charset val="204"/>
        <scheme val="minor"/>
      </rPr>
      <t> </t>
    </r>
    <r>
      <rPr>
        <sz val="11"/>
        <color rgb="FF000000"/>
        <rFont val="Calibri"/>
        <family val="2"/>
        <charset val="204"/>
        <scheme val="minor"/>
      </rPr>
      <t>243</t>
    </r>
  </si>
  <si>
    <r>
      <t>2</t>
    </r>
    <r>
      <rPr>
        <b/>
        <sz val="11"/>
        <color rgb="FF000000"/>
        <rFont val="Calibri"/>
        <family val="2"/>
        <charset val="204"/>
        <scheme val="minor"/>
      </rPr>
      <t> </t>
    </r>
    <r>
      <rPr>
        <sz val="11"/>
        <color rgb="FF000000"/>
        <rFont val="Calibri"/>
        <family val="2"/>
        <charset val="204"/>
        <scheme val="minor"/>
      </rPr>
      <t>097</t>
    </r>
  </si>
  <si>
    <r>
      <t>2</t>
    </r>
    <r>
      <rPr>
        <b/>
        <sz val="11"/>
        <color rgb="FF000000"/>
        <rFont val="Calibri"/>
        <family val="2"/>
        <charset val="204"/>
        <scheme val="minor"/>
      </rPr>
      <t> </t>
    </r>
    <r>
      <rPr>
        <sz val="11"/>
        <color rgb="FF000000"/>
        <rFont val="Calibri"/>
        <family val="2"/>
        <charset val="204"/>
        <scheme val="minor"/>
      </rPr>
      <t>111</t>
    </r>
  </si>
  <si>
    <r>
      <t>1</t>
    </r>
    <r>
      <rPr>
        <b/>
        <sz val="11"/>
        <color rgb="FF000000"/>
        <rFont val="Calibri"/>
        <family val="2"/>
        <charset val="204"/>
        <scheme val="minor"/>
      </rPr>
      <t> </t>
    </r>
    <r>
      <rPr>
        <sz val="11"/>
        <color rgb="FF000000"/>
        <rFont val="Calibri"/>
        <family val="2"/>
        <charset val="204"/>
        <scheme val="minor"/>
      </rPr>
      <t>371</t>
    </r>
  </si>
  <si>
    <r>
      <t>2</t>
    </r>
    <r>
      <rPr>
        <b/>
        <sz val="11"/>
        <color rgb="FF000000"/>
        <rFont val="Calibri"/>
        <family val="2"/>
        <charset val="204"/>
        <scheme val="minor"/>
      </rPr>
      <t> </t>
    </r>
    <r>
      <rPr>
        <sz val="11"/>
        <color rgb="FF000000"/>
        <rFont val="Calibri"/>
        <family val="2"/>
        <charset val="204"/>
        <scheme val="minor"/>
      </rPr>
      <t>026</t>
    </r>
  </si>
  <si>
    <r>
      <t>1</t>
    </r>
    <r>
      <rPr>
        <b/>
        <sz val="11"/>
        <color rgb="FF000000"/>
        <rFont val="Calibri"/>
        <family val="2"/>
        <charset val="204"/>
        <scheme val="minor"/>
      </rPr>
      <t> </t>
    </r>
    <r>
      <rPr>
        <sz val="11"/>
        <color rgb="FF000000"/>
        <rFont val="Calibri"/>
        <family val="2"/>
        <charset val="204"/>
        <scheme val="minor"/>
      </rPr>
      <t>676</t>
    </r>
  </si>
  <si>
    <r>
      <t>1</t>
    </r>
    <r>
      <rPr>
        <b/>
        <sz val="11"/>
        <color rgb="FF000000"/>
        <rFont val="Calibri"/>
        <family val="2"/>
        <charset val="204"/>
        <scheme val="minor"/>
      </rPr>
      <t> </t>
    </r>
    <r>
      <rPr>
        <sz val="11"/>
        <color rgb="FF000000"/>
        <rFont val="Calibri"/>
        <family val="2"/>
        <charset val="204"/>
        <scheme val="minor"/>
      </rPr>
      <t>164</t>
    </r>
  </si>
  <si>
    <r>
      <t>2</t>
    </r>
    <r>
      <rPr>
        <b/>
        <sz val="11"/>
        <color rgb="FF000000"/>
        <rFont val="Calibri"/>
        <family val="2"/>
        <charset val="204"/>
        <scheme val="minor"/>
      </rPr>
      <t> </t>
    </r>
    <r>
      <rPr>
        <sz val="11"/>
        <color rgb="FF000000"/>
        <rFont val="Calibri"/>
        <family val="2"/>
        <charset val="204"/>
        <scheme val="minor"/>
      </rPr>
      <t>109</t>
    </r>
  </si>
  <si>
    <r>
      <t>1</t>
    </r>
    <r>
      <rPr>
        <b/>
        <sz val="11"/>
        <color rgb="FF000000"/>
        <rFont val="Calibri"/>
        <family val="2"/>
        <charset val="204"/>
        <scheme val="minor"/>
      </rPr>
      <t> </t>
    </r>
    <r>
      <rPr>
        <sz val="11"/>
        <color rgb="FF000000"/>
        <rFont val="Calibri"/>
        <family val="2"/>
        <charset val="204"/>
        <scheme val="minor"/>
      </rPr>
      <t>952</t>
    </r>
  </si>
  <si>
    <r>
      <t>1</t>
    </r>
    <r>
      <rPr>
        <b/>
        <sz val="11"/>
        <color rgb="FF000000"/>
        <rFont val="Calibri"/>
        <family val="2"/>
        <charset val="204"/>
        <scheme val="minor"/>
      </rPr>
      <t> </t>
    </r>
    <r>
      <rPr>
        <sz val="11"/>
        <color rgb="FF000000"/>
        <rFont val="Calibri"/>
        <family val="2"/>
        <charset val="204"/>
        <scheme val="minor"/>
      </rPr>
      <t>855</t>
    </r>
  </si>
  <si>
    <t>Генеральная выборка</t>
  </si>
  <si>
    <t>Случайная выборка</t>
  </si>
  <si>
    <t>Стратифицированная выборка</t>
  </si>
  <si>
    <t>Дисперсия</t>
  </si>
  <si>
    <t>Ст. откл.</t>
  </si>
  <si>
    <t>Уровень рождаемости</t>
  </si>
  <si>
    <t>Расчет центральных моментов для распределения №1</t>
  </si>
  <si>
    <t>Группы</t>
  </si>
  <si>
    <t>Итого</t>
  </si>
  <si>
    <t>Расчет центральных моментов для распределения №2</t>
  </si>
  <si>
    <r>
      <t>Середина интервала, x</t>
    </r>
    <r>
      <rPr>
        <vertAlign val="subscript"/>
        <sz val="11"/>
        <color theme="1"/>
        <rFont val="Calibri"/>
        <family val="2"/>
        <charset val="204"/>
        <scheme val="minor"/>
      </rPr>
      <t>центр</t>
    </r>
  </si>
  <si>
    <r>
      <t>Кол-во, f</t>
    </r>
    <r>
      <rPr>
        <vertAlign val="subscript"/>
        <sz val="11"/>
        <color theme="1"/>
        <rFont val="Calibri"/>
        <family val="2"/>
        <charset val="204"/>
        <scheme val="minor"/>
      </rPr>
      <t>i</t>
    </r>
  </si>
  <si>
    <t>x</t>
  </si>
  <si>
    <t>Ст.откл.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</si>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</sst>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\ _₽_-;\-* #,##0.00\ _₽_-;_-* &quot;-&quot;??\ _₽_-;_-@_-"/>
    <numFmt numFmtId="164" formatCode="#,##0.0"/>
    <numFmt numFmtId="165" formatCode="_-* #,##0.0\ _₽_-;\-* #,##0.0\ _₽_-;_-* &quot;-&quot;??\ _₽_-;_-@_-"/>
    <numFmt numFmtId="170" formatCode="0.0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sz val="10"/>
      <name val="Arial"/>
      <family val="2"/>
      <charset val="204"/>
    </font>
    <font>
      <sz val="6.15"/>
      <name val="Arial"/>
      <family val="2"/>
    </font>
    <font>
      <sz val="10"/>
      <color rgb="FF000000"/>
      <name val="Arial"/>
      <family val="2"/>
      <charset val="204"/>
    </font>
    <font>
      <b/>
      <sz val="11"/>
      <color rgb="FF000000"/>
      <name val="Calibri"/>
      <family val="2"/>
      <charset val="204"/>
      <scheme val="minor"/>
    </font>
    <font>
      <vertAlign val="subscript"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43" fontId="3" fillId="0" borderId="0" applyFont="0" applyFill="0" applyBorder="0" applyAlignment="0" applyProtection="0"/>
    <xf numFmtId="0" fontId="6" fillId="0" borderId="0"/>
    <xf numFmtId="0" fontId="7" fillId="0" borderId="2" applyNumberFormat="0" applyFill="0" applyProtection="0">
      <alignment horizontal="left" vertical="top" wrapText="1"/>
    </xf>
    <xf numFmtId="0" fontId="8" fillId="0" borderId="0">
      <protection locked="0"/>
    </xf>
    <xf numFmtId="0" fontId="6" fillId="0" borderId="0"/>
    <xf numFmtId="0" fontId="6" fillId="0" borderId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</cellStyleXfs>
  <cellXfs count="49">
    <xf numFmtId="0" fontId="0" fillId="0" borderId="0" xfId="0"/>
    <xf numFmtId="0" fontId="2" fillId="0" borderId="0" xfId="0" applyFont="1"/>
    <xf numFmtId="0" fontId="5" fillId="0" borderId="1" xfId="0" applyFont="1" applyBorder="1" applyAlignment="1">
      <alignment horizontal="center" vertical="center"/>
    </xf>
    <xf numFmtId="0" fontId="4" fillId="0" borderId="0" xfId="0" applyFont="1"/>
    <xf numFmtId="0" fontId="2" fillId="0" borderId="1" xfId="0" applyFont="1" applyBorder="1" applyAlignment="1">
      <alignment vertical="center"/>
    </xf>
    <xf numFmtId="3" fontId="2" fillId="0" borderId="1" xfId="0" applyNumberFormat="1" applyFont="1" applyBorder="1" applyAlignment="1">
      <alignment horizontal="center" vertical="center"/>
    </xf>
    <xf numFmtId="9" fontId="2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3" fontId="2" fillId="0" borderId="0" xfId="0" applyNumberFormat="1" applyFont="1"/>
    <xf numFmtId="0" fontId="0" fillId="0" borderId="0" xfId="0" applyAlignment="1">
      <alignment horizontal="center"/>
    </xf>
    <xf numFmtId="4" fontId="0" fillId="0" borderId="0" xfId="0" applyNumberFormat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165" fontId="2" fillId="0" borderId="0" xfId="1" applyNumberFormat="1" applyFont="1"/>
    <xf numFmtId="0" fontId="2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right" vertical="center" wrapText="1" indent="1"/>
    </xf>
    <xf numFmtId="0" fontId="5" fillId="0" borderId="0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vertical="center" wrapText="1"/>
    </xf>
    <xf numFmtId="0" fontId="2" fillId="0" borderId="1" xfId="0" applyFont="1" applyBorder="1"/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 indent="2"/>
    </xf>
    <xf numFmtId="0" fontId="5" fillId="0" borderId="1" xfId="0" applyFont="1" applyBorder="1" applyAlignment="1">
      <alignment horizontal="left" vertical="center" wrapText="1" indent="1"/>
    </xf>
    <xf numFmtId="43" fontId="2" fillId="0" borderId="0" xfId="1" applyFont="1"/>
    <xf numFmtId="0" fontId="5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1" fillId="0" borderId="0" xfId="0" applyFont="1"/>
    <xf numFmtId="0" fontId="1" fillId="0" borderId="1" xfId="0" applyFont="1" applyBorder="1"/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vertical="top" wrapText="1"/>
    </xf>
    <xf numFmtId="0" fontId="1" fillId="0" borderId="1" xfId="0" applyFont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3" fontId="1" fillId="2" borderId="1" xfId="0" applyNumberFormat="1" applyFont="1" applyFill="1" applyBorder="1" applyAlignment="1">
      <alignment horizontal="center" vertical="center" wrapText="1"/>
    </xf>
    <xf numFmtId="4" fontId="1" fillId="2" borderId="1" xfId="0" applyNumberFormat="1" applyFont="1" applyFill="1" applyBorder="1" applyAlignment="1">
      <alignment horizontal="center" vertical="center" wrapText="1"/>
    </xf>
    <xf numFmtId="11" fontId="1" fillId="2" borderId="1" xfId="0" applyNumberFormat="1" applyFont="1" applyFill="1" applyBorder="1" applyAlignment="1">
      <alignment horizontal="center" vertical="center" wrapText="1"/>
    </xf>
    <xf numFmtId="170" fontId="1" fillId="2" borderId="1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70" fontId="1" fillId="0" borderId="1" xfId="0" applyNumberFormat="1" applyFont="1" applyBorder="1" applyAlignment="1">
      <alignment horizontal="center"/>
    </xf>
    <xf numFmtId="0" fontId="1" fillId="0" borderId="0" xfId="0" applyFont="1" applyAlignment="1">
      <alignment vertical="center"/>
    </xf>
    <xf numFmtId="0" fontId="11" fillId="2" borderId="1" xfId="0" applyFont="1" applyFill="1" applyBorder="1" applyAlignment="1">
      <alignment vertical="center" wrapText="1"/>
    </xf>
  </cellXfs>
  <cellStyles count="10">
    <cellStyle name="m49048872" xfId="3" xr:uid="{822E8654-AC70-4643-B4E4-C01159F698A9}"/>
    <cellStyle name="Normal" xfId="4" xr:uid="{7A7BCC64-C3CB-4FB3-84FA-672BEB943438}"/>
    <cellStyle name="Обычный" xfId="0" builtinId="0"/>
    <cellStyle name="Обычный 2" xfId="5" xr:uid="{B9D07634-C3B2-4E3B-9276-B6FCE5E95FC5}"/>
    <cellStyle name="Обычный 2 2" xfId="6" xr:uid="{D43925EC-8D35-4732-BA58-A0D4CC64A425}"/>
    <cellStyle name="Обычный 3" xfId="2" xr:uid="{C7C1CED8-791E-49AE-8DCE-E7E1538B3865}"/>
    <cellStyle name="Процентный 2" xfId="7" xr:uid="{01269DCF-B5D1-4871-AD17-E66C46AFA3B6}"/>
    <cellStyle name="Процентный 2 2" xfId="8" xr:uid="{E7103A97-77E3-44E2-85A0-EB320BCD193C}"/>
    <cellStyle name="Процентный 2 3" xfId="9" xr:uid="{B563C1AD-D744-44E0-8A44-C9F5385D827B}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ЛР1_ч1!$A$3:$A$12</c:f>
              <c:strCache>
                <c:ptCount val="10"/>
                <c:pt idx="0">
                  <c:v>до 7 000,0</c:v>
                </c:pt>
                <c:pt idx="1">
                  <c:v>от 7 000,1 до 10 000,0</c:v>
                </c:pt>
                <c:pt idx="2">
                  <c:v>10 000,1-14 000,0</c:v>
                </c:pt>
                <c:pt idx="3">
                  <c:v>14 000,1-19 000,0</c:v>
                </c:pt>
                <c:pt idx="4">
                  <c:v>19 000,1-27 000,0</c:v>
                </c:pt>
                <c:pt idx="5">
                  <c:v>27 000,1-45 000,0</c:v>
                </c:pt>
                <c:pt idx="6">
                  <c:v>45 000,1-60 000,0</c:v>
                </c:pt>
                <c:pt idx="7">
                  <c:v>60 000,1-75 000,0</c:v>
                </c:pt>
                <c:pt idx="8">
                  <c:v>75 000,1-100 000,0</c:v>
                </c:pt>
                <c:pt idx="9">
                  <c:v>свыше 100 000,0</c:v>
                </c:pt>
              </c:strCache>
            </c:strRef>
          </c:cat>
          <c:val>
            <c:numRef>
              <c:f>ЛР1_ч1!$B$3:$B$12</c:f>
              <c:numCache>
                <c:formatCode>General</c:formatCode>
                <c:ptCount val="10"/>
                <c:pt idx="0">
                  <c:v>3.5</c:v>
                </c:pt>
                <c:pt idx="1">
                  <c:v>5.6</c:v>
                </c:pt>
                <c:pt idx="2">
                  <c:v>9.6</c:v>
                </c:pt>
                <c:pt idx="3">
                  <c:v>12.8</c:v>
                </c:pt>
                <c:pt idx="4">
                  <c:v>17.899999999999999</c:v>
                </c:pt>
                <c:pt idx="5">
                  <c:v>21.200000000000003</c:v>
                </c:pt>
                <c:pt idx="6">
                  <c:v>14.7</c:v>
                </c:pt>
                <c:pt idx="7">
                  <c:v>5.8</c:v>
                </c:pt>
                <c:pt idx="8">
                  <c:v>4.7</c:v>
                </c:pt>
                <c:pt idx="9">
                  <c:v>4.2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73-4461-93B9-8E7A449B63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1202527"/>
        <c:axId val="109787727"/>
      </c:barChart>
      <c:catAx>
        <c:axId val="161202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87727"/>
        <c:crosses val="autoZero"/>
        <c:auto val="1"/>
        <c:lblAlgn val="ctr"/>
        <c:lblOffset val="100"/>
        <c:noMultiLvlLbl val="0"/>
      </c:catAx>
      <c:valAx>
        <c:axId val="109787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2025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ЛР1_ч1!$A$16:$A$25</c:f>
              <c:numCache>
                <c:formatCode>#,##0</c:formatCode>
                <c:ptCount val="10"/>
                <c:pt idx="0">
                  <c:v>18146</c:v>
                </c:pt>
                <c:pt idx="1">
                  <c:v>27165</c:v>
                </c:pt>
                <c:pt idx="2">
                  <c:v>34323</c:v>
                </c:pt>
                <c:pt idx="3">
                  <c:v>41201</c:v>
                </c:pt>
                <c:pt idx="4">
                  <c:v>48497</c:v>
                </c:pt>
                <c:pt idx="5">
                  <c:v>57008</c:v>
                </c:pt>
                <c:pt idx="6">
                  <c:v>67962</c:v>
                </c:pt>
                <c:pt idx="7">
                  <c:v>83131</c:v>
                </c:pt>
                <c:pt idx="8">
                  <c:v>109194</c:v>
                </c:pt>
                <c:pt idx="9">
                  <c:v>238278</c:v>
                </c:pt>
              </c:numCache>
            </c:numRef>
          </c:cat>
          <c:val>
            <c:numRef>
              <c:f>ЛР1_ч1!$B$16:$B$25</c:f>
              <c:numCache>
                <c:formatCode>0%</c:formatCode>
                <c:ptCount val="10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A9-4C78-A977-73D3C90A0E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619759"/>
        <c:axId val="1575264559"/>
      </c:barChart>
      <c:catAx>
        <c:axId val="108619759"/>
        <c:scaling>
          <c:orientation val="minMax"/>
        </c:scaling>
        <c:delete val="0"/>
        <c:axPos val="b"/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5264559"/>
        <c:crosses val="autoZero"/>
        <c:auto val="1"/>
        <c:lblAlgn val="ctr"/>
        <c:lblOffset val="100"/>
        <c:noMultiLvlLbl val="0"/>
      </c:catAx>
      <c:valAx>
        <c:axId val="157526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197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ЛР1_ч1!$A$29:$A$32</c:f>
              <c:strCache>
                <c:ptCount val="4"/>
                <c:pt idx="0">
                  <c:v>до 18</c:v>
                </c:pt>
                <c:pt idx="1">
                  <c:v>18-24</c:v>
                </c:pt>
                <c:pt idx="2">
                  <c:v>25-34</c:v>
                </c:pt>
                <c:pt idx="3">
                  <c:v>35 и более</c:v>
                </c:pt>
              </c:strCache>
            </c:strRef>
          </c:cat>
          <c:val>
            <c:numRef>
              <c:f>ЛР1_ч1!$B$29:$B$32</c:f>
              <c:numCache>
                <c:formatCode>#,##0</c:formatCode>
                <c:ptCount val="4"/>
                <c:pt idx="0">
                  <c:v>23428</c:v>
                </c:pt>
                <c:pt idx="1">
                  <c:v>519606</c:v>
                </c:pt>
                <c:pt idx="2">
                  <c:v>276317</c:v>
                </c:pt>
                <c:pt idx="3">
                  <c:v>160167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C5-413C-8DD9-6A487E6B53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357327"/>
        <c:axId val="109776911"/>
      </c:barChart>
      <c:catAx>
        <c:axId val="177357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76911"/>
        <c:crosses val="autoZero"/>
        <c:auto val="1"/>
        <c:lblAlgn val="ctr"/>
        <c:lblOffset val="100"/>
        <c:noMultiLvlLbl val="0"/>
      </c:catAx>
      <c:valAx>
        <c:axId val="10977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357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Распределение 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ЛР2!$B$3:$B$25</c:f>
              <c:numCache>
                <c:formatCode>General</c:formatCode>
                <c:ptCount val="23"/>
                <c:pt idx="0">
                  <c:v>9.8000000000000007</c:v>
                </c:pt>
                <c:pt idx="1">
                  <c:v>10</c:v>
                </c:pt>
                <c:pt idx="2">
                  <c:v>10.5</c:v>
                </c:pt>
                <c:pt idx="3">
                  <c:v>11.1</c:v>
                </c:pt>
                <c:pt idx="4">
                  <c:v>11.2</c:v>
                </c:pt>
                <c:pt idx="5">
                  <c:v>11</c:v>
                </c:pt>
                <c:pt idx="6">
                  <c:v>11.4</c:v>
                </c:pt>
                <c:pt idx="7">
                  <c:v>12.9</c:v>
                </c:pt>
                <c:pt idx="8">
                  <c:v>13.7</c:v>
                </c:pt>
                <c:pt idx="9">
                  <c:v>13.9</c:v>
                </c:pt>
                <c:pt idx="10">
                  <c:v>14</c:v>
                </c:pt>
                <c:pt idx="11">
                  <c:v>14.1</c:v>
                </c:pt>
                <c:pt idx="12">
                  <c:v>14.7</c:v>
                </c:pt>
                <c:pt idx="13">
                  <c:v>14.5</c:v>
                </c:pt>
                <c:pt idx="14">
                  <c:v>14.4</c:v>
                </c:pt>
                <c:pt idx="15">
                  <c:v>12.8</c:v>
                </c:pt>
                <c:pt idx="16">
                  <c:v>12.2</c:v>
                </c:pt>
                <c:pt idx="17">
                  <c:v>11.2</c:v>
                </c:pt>
                <c:pt idx="18">
                  <c:v>10.7</c:v>
                </c:pt>
                <c:pt idx="19">
                  <c:v>9.8000000000000007</c:v>
                </c:pt>
                <c:pt idx="20">
                  <c:v>9.6</c:v>
                </c:pt>
                <c:pt idx="21">
                  <c:v>9.5</c:v>
                </c:pt>
                <c:pt idx="22">
                  <c:v>8.8000000000000007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CE-40BF-891D-46BCF6A3F00B}"/>
            </c:ext>
          </c:extLst>
        </c:ser>
        <c:ser>
          <c:idx val="1"/>
          <c:order val="1"/>
          <c:tx>
            <c:v>Распределение 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ЛР2!$H$3:$H$12</c:f>
              <c:numCache>
                <c:formatCode>General</c:formatCode>
                <c:ptCount val="10"/>
                <c:pt idx="0">
                  <c:v>4</c:v>
                </c:pt>
                <c:pt idx="1">
                  <c:v>6</c:v>
                </c:pt>
                <c:pt idx="2">
                  <c:v>10</c:v>
                </c:pt>
                <c:pt idx="3">
                  <c:v>13</c:v>
                </c:pt>
                <c:pt idx="4">
                  <c:v>18</c:v>
                </c:pt>
                <c:pt idx="5">
                  <c:v>21</c:v>
                </c:pt>
                <c:pt idx="6">
                  <c:v>15</c:v>
                </c:pt>
                <c:pt idx="7">
                  <c:v>6</c:v>
                </c:pt>
                <c:pt idx="8">
                  <c:v>5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CE-40BF-891D-46BCF6A3F0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0747919"/>
        <c:axId val="1292585615"/>
      </c:barChart>
      <c:catAx>
        <c:axId val="660747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2585615"/>
        <c:crosses val="autoZero"/>
        <c:auto val="1"/>
        <c:lblAlgn val="ctr"/>
        <c:lblOffset val="100"/>
        <c:noMultiLvlLbl val="0"/>
      </c:catAx>
      <c:valAx>
        <c:axId val="1292585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747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715171924264184"/>
          <c:y val="4.0868449181799701E-2"/>
          <c:w val="0.84907469585169781"/>
          <c:h val="0.81131272998558879"/>
        </c:manualLayout>
      </c:layout>
      <c:scatterChart>
        <c:scatterStyle val="lineMarker"/>
        <c:varyColors val="0"/>
        <c:ser>
          <c:idx val="0"/>
          <c:order val="0"/>
          <c:tx>
            <c:strRef>
              <c:f>ЛР3_ч1!$C$1</c:f>
              <c:strCache>
                <c:ptCount val="1"/>
                <c:pt idx="0">
                  <c:v>Среднемесячный уровень з/п, руб.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ЛР3_ч1!$B$2:$B$13</c:f>
              <c:numCache>
                <c:formatCode>#\ ##0.0</c:formatCode>
                <c:ptCount val="12"/>
                <c:pt idx="0">
                  <c:v>60114.000836875632</c:v>
                </c:pt>
                <c:pt idx="1">
                  <c:v>68103.449627682989</c:v>
                </c:pt>
                <c:pt idx="2">
                  <c:v>72985.701130099638</c:v>
                </c:pt>
                <c:pt idx="3">
                  <c:v>79030.040075432247</c:v>
                </c:pt>
                <c:pt idx="4">
                  <c:v>83087.360055402271</c:v>
                </c:pt>
                <c:pt idx="5">
                  <c:v>85616.08381473858</c:v>
                </c:pt>
                <c:pt idx="6">
                  <c:v>91843.154241352444</c:v>
                </c:pt>
                <c:pt idx="7">
                  <c:v>103861.65108924644</c:v>
                </c:pt>
                <c:pt idx="8">
                  <c:v>109608.30574101</c:v>
                </c:pt>
                <c:pt idx="9">
                  <c:v>107658.13102957194</c:v>
                </c:pt>
                <c:pt idx="10">
                  <c:v>135773.76902037914</c:v>
                </c:pt>
                <c:pt idx="11">
                  <c:v>155350.35903744382</c:v>
                </c:pt>
              </c:numCache>
            </c:numRef>
          </c:xVal>
          <c:yVal>
            <c:numRef>
              <c:f>ЛР3_ч1!$C$2:$C$13</c:f>
              <c:numCache>
                <c:formatCode>#,##0</c:formatCode>
                <c:ptCount val="12"/>
                <c:pt idx="0">
                  <c:v>23369</c:v>
                </c:pt>
                <c:pt idx="1">
                  <c:v>26629</c:v>
                </c:pt>
                <c:pt idx="2">
                  <c:v>29792</c:v>
                </c:pt>
                <c:pt idx="3">
                  <c:v>32495</c:v>
                </c:pt>
                <c:pt idx="4">
                  <c:v>34030</c:v>
                </c:pt>
                <c:pt idx="5">
                  <c:v>36709</c:v>
                </c:pt>
                <c:pt idx="6">
                  <c:v>39167</c:v>
                </c:pt>
                <c:pt idx="7">
                  <c:v>43724</c:v>
                </c:pt>
                <c:pt idx="8">
                  <c:v>47867</c:v>
                </c:pt>
                <c:pt idx="9">
                  <c:v>51344</c:v>
                </c:pt>
                <c:pt idx="10">
                  <c:v>57244</c:v>
                </c:pt>
                <c:pt idx="11">
                  <c:v>65338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96-47BD-B52A-842A1AF151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729199"/>
        <c:axId val="213217359"/>
      </c:scatterChart>
      <c:valAx>
        <c:axId val="207729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ВВП,</a:t>
                </a:r>
                <a:r>
                  <a:rPr lang="ru-RU" baseline="0"/>
                  <a:t> млрд. руб.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\ ##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17359"/>
        <c:crosses val="autoZero"/>
        <c:crossBetween val="midCat"/>
      </c:valAx>
      <c:valAx>
        <c:axId val="213217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З/п, руб.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729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plotArea>
      <cx:plotAreaRegion>
        <cx:series layoutId="boxWhisker" uniqueId="{B08A56D5-9513-4E7B-A5E0-A3413037CD90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boxWhisker" uniqueId="{1F00C0FA-8565-4095-A7E2-5BA13F8FCB5B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4.xml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238125</xdr:colOff>
      <xdr:row>1</xdr:row>
      <xdr:rowOff>147637</xdr:rowOff>
    </xdr:from>
    <xdr:to>
      <xdr:col>13</xdr:col>
      <xdr:colOff>542925</xdr:colOff>
      <xdr:row>16</xdr:row>
      <xdr:rowOff>33337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F18E1695-8824-4BEF-BEDE-423AB4B5C0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142875</xdr:colOff>
      <xdr:row>16</xdr:row>
      <xdr:rowOff>42862</xdr:rowOff>
    </xdr:from>
    <xdr:to>
      <xdr:col>12</xdr:col>
      <xdr:colOff>447675</xdr:colOff>
      <xdr:row>30</xdr:row>
      <xdr:rowOff>119062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DCB597FB-2F29-4936-9C22-BC12928A1B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276225</xdr:colOff>
      <xdr:row>31</xdr:row>
      <xdr:rowOff>147637</xdr:rowOff>
    </xdr:from>
    <xdr:to>
      <xdr:col>12</xdr:col>
      <xdr:colOff>581025</xdr:colOff>
      <xdr:row>46</xdr:row>
      <xdr:rowOff>33337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44D27E52-432E-4ED1-84CC-95593D9C78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466725</xdr:colOff>
      <xdr:row>0</xdr:row>
      <xdr:rowOff>152400</xdr:rowOff>
    </xdr:from>
    <xdr:to>
      <xdr:col>12</xdr:col>
      <xdr:colOff>161925</xdr:colOff>
      <xdr:row>15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Диаграмма 3">
              <a:extLst>
                <a:ext uri="{FF2B5EF4-FFF2-40B4-BE49-F238E27FC236}">
                  <a16:creationId xmlns:a16="http://schemas.microsoft.com/office/drawing/2014/main" id="{473B6B6F-D4DF-4A1E-AC4D-D1FEA4D7862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505450" y="1524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18</xdr:col>
      <xdr:colOff>0</xdr:colOff>
      <xdr:row>0</xdr:row>
      <xdr:rowOff>0</xdr:rowOff>
    </xdr:from>
    <xdr:to>
      <xdr:col>25</xdr:col>
      <xdr:colOff>304800</xdr:colOff>
      <xdr:row>14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Диаграмма 5">
              <a:extLst>
                <a:ext uri="{FF2B5EF4-FFF2-40B4-BE49-F238E27FC236}">
                  <a16:creationId xmlns:a16="http://schemas.microsoft.com/office/drawing/2014/main" id="{3C7E5C41-4065-4118-A194-9A07DD871B7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173450" y="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</xdr:colOff>
      <xdr:row>1</xdr:row>
      <xdr:rowOff>190500</xdr:rowOff>
    </xdr:from>
    <xdr:to>
      <xdr:col>8</xdr:col>
      <xdr:colOff>895350</xdr:colOff>
      <xdr:row>1</xdr:row>
      <xdr:rowOff>390525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47900914-A75C-47F8-AC52-8790E89839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48450" y="381000"/>
          <a:ext cx="83820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161925</xdr:colOff>
      <xdr:row>1</xdr:row>
      <xdr:rowOff>200025</xdr:rowOff>
    </xdr:from>
    <xdr:to>
      <xdr:col>9</xdr:col>
      <xdr:colOff>1000125</xdr:colOff>
      <xdr:row>1</xdr:row>
      <xdr:rowOff>409575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E9817BDB-9C69-4BF8-948D-70F8E3C4DD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05725" y="390525"/>
          <a:ext cx="8382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14</xdr:col>
      <xdr:colOff>19050</xdr:colOff>
      <xdr:row>1</xdr:row>
      <xdr:rowOff>190500</xdr:rowOff>
    </xdr:from>
    <xdr:to>
      <xdr:col>14</xdr:col>
      <xdr:colOff>571500</xdr:colOff>
      <xdr:row>1</xdr:row>
      <xdr:rowOff>400050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ED8A2401-6174-42FD-892C-04E9BADB39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77600" y="390525"/>
          <a:ext cx="5524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66675</xdr:colOff>
      <xdr:row>1</xdr:row>
      <xdr:rowOff>161925</xdr:rowOff>
    </xdr:from>
    <xdr:to>
      <xdr:col>16</xdr:col>
      <xdr:colOff>9525</xdr:colOff>
      <xdr:row>1</xdr:row>
      <xdr:rowOff>371475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605D89F7-2DF5-4E84-9974-A2C2011005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34825" y="361950"/>
          <a:ext cx="5524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16</xdr:col>
      <xdr:colOff>28575</xdr:colOff>
      <xdr:row>1</xdr:row>
      <xdr:rowOff>180975</xdr:rowOff>
    </xdr:from>
    <xdr:to>
      <xdr:col>16</xdr:col>
      <xdr:colOff>581025</xdr:colOff>
      <xdr:row>1</xdr:row>
      <xdr:rowOff>390525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7B04330C-08AE-4DFE-B319-E7F1D9B017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06325" y="381000"/>
          <a:ext cx="5524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504825</xdr:colOff>
      <xdr:row>15</xdr:row>
      <xdr:rowOff>157162</xdr:rowOff>
    </xdr:from>
    <xdr:to>
      <xdr:col>11</xdr:col>
      <xdr:colOff>304800</xdr:colOff>
      <xdr:row>33</xdr:row>
      <xdr:rowOff>19050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050496FD-5724-4EFA-BF64-792C869BB3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457199</xdr:colOff>
      <xdr:row>3</xdr:row>
      <xdr:rowOff>42862</xdr:rowOff>
    </xdr:from>
    <xdr:to>
      <xdr:col>18</xdr:col>
      <xdr:colOff>104774</xdr:colOff>
      <xdr:row>22</xdr:row>
      <xdr:rowOff>152400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C72F761-E020-4535-9696-05FD3EB42A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2"/>
  <sheetViews>
    <sheetView workbookViewId="0">
      <selection activeCell="C28" sqref="C28"/>
    </sheetView>
  </sheetViews>
  <sheetFormatPr defaultRowHeight="15" x14ac:dyDescent="0.25"/>
  <cols>
    <col min="1" max="1" width="19.85546875" style="1" bestFit="1" customWidth="1"/>
    <col min="2" max="2" width="18.7109375" style="10" bestFit="1" customWidth="1"/>
    <col min="3" max="16384" width="9.140625" style="1"/>
  </cols>
  <sheetData>
    <row r="1" spans="1:4" x14ac:dyDescent="0.25">
      <c r="A1" s="3" t="s">
        <v>0</v>
      </c>
    </row>
    <row r="2" spans="1:4" x14ac:dyDescent="0.25">
      <c r="A2" s="2" t="s">
        <v>3</v>
      </c>
      <c r="B2" s="2" t="s">
        <v>4</v>
      </c>
    </row>
    <row r="3" spans="1:4" x14ac:dyDescent="0.25">
      <c r="A3" s="2" t="s">
        <v>5</v>
      </c>
      <c r="B3" s="2">
        <v>3.5</v>
      </c>
    </row>
    <row r="4" spans="1:4" x14ac:dyDescent="0.25">
      <c r="A4" s="2" t="s">
        <v>6</v>
      </c>
      <c r="B4" s="2">
        <v>5.6</v>
      </c>
    </row>
    <row r="5" spans="1:4" x14ac:dyDescent="0.25">
      <c r="A5" s="2" t="s">
        <v>7</v>
      </c>
      <c r="B5" s="2">
        <v>9.6</v>
      </c>
    </row>
    <row r="6" spans="1:4" x14ac:dyDescent="0.25">
      <c r="A6" s="2" t="s">
        <v>8</v>
      </c>
      <c r="B6" s="2">
        <v>12.8</v>
      </c>
    </row>
    <row r="7" spans="1:4" x14ac:dyDescent="0.25">
      <c r="A7" s="2" t="s">
        <v>9</v>
      </c>
      <c r="B7" s="2">
        <v>17.899999999999999</v>
      </c>
    </row>
    <row r="8" spans="1:4" x14ac:dyDescent="0.25">
      <c r="A8" s="2" t="s">
        <v>10</v>
      </c>
      <c r="B8" s="2">
        <v>21.200000000000003</v>
      </c>
    </row>
    <row r="9" spans="1:4" x14ac:dyDescent="0.25">
      <c r="A9" s="2" t="s">
        <v>11</v>
      </c>
      <c r="B9" s="2">
        <v>14.7</v>
      </c>
    </row>
    <row r="10" spans="1:4" x14ac:dyDescent="0.25">
      <c r="A10" s="2" t="s">
        <v>12</v>
      </c>
      <c r="B10" s="2">
        <v>5.8</v>
      </c>
    </row>
    <row r="11" spans="1:4" x14ac:dyDescent="0.25">
      <c r="A11" s="2" t="s">
        <v>13</v>
      </c>
      <c r="B11" s="2">
        <v>4.7</v>
      </c>
    </row>
    <row r="12" spans="1:4" x14ac:dyDescent="0.25">
      <c r="A12" s="2" t="s">
        <v>14</v>
      </c>
      <c r="B12" s="2">
        <v>4.2</v>
      </c>
    </row>
    <row r="14" spans="1:4" x14ac:dyDescent="0.25">
      <c r="A14" s="3" t="s">
        <v>1</v>
      </c>
    </row>
    <row r="15" spans="1:4" x14ac:dyDescent="0.25">
      <c r="A15" s="4" t="s">
        <v>15</v>
      </c>
      <c r="B15" s="8" t="s">
        <v>16</v>
      </c>
    </row>
    <row r="16" spans="1:4" x14ac:dyDescent="0.25">
      <c r="A16" s="5">
        <v>18146</v>
      </c>
      <c r="B16" s="6">
        <v>0.1</v>
      </c>
      <c r="D16" s="11">
        <f>AVERAGE(A16:A25)</f>
        <v>72490.5</v>
      </c>
    </row>
    <row r="17" spans="1:2" x14ac:dyDescent="0.25">
      <c r="A17" s="5">
        <v>27165</v>
      </c>
      <c r="B17" s="6">
        <v>0.1</v>
      </c>
    </row>
    <row r="18" spans="1:2" x14ac:dyDescent="0.25">
      <c r="A18" s="5">
        <v>34323</v>
      </c>
      <c r="B18" s="6">
        <v>0.1</v>
      </c>
    </row>
    <row r="19" spans="1:2" x14ac:dyDescent="0.25">
      <c r="A19" s="5">
        <v>41201</v>
      </c>
      <c r="B19" s="6">
        <v>0.1</v>
      </c>
    </row>
    <row r="20" spans="1:2" x14ac:dyDescent="0.25">
      <c r="A20" s="5">
        <v>48497</v>
      </c>
      <c r="B20" s="6">
        <v>0.1</v>
      </c>
    </row>
    <row r="21" spans="1:2" x14ac:dyDescent="0.25">
      <c r="A21" s="5">
        <v>57008</v>
      </c>
      <c r="B21" s="6">
        <v>0.1</v>
      </c>
    </row>
    <row r="22" spans="1:2" x14ac:dyDescent="0.25">
      <c r="A22" s="5">
        <v>67962</v>
      </c>
      <c r="B22" s="6">
        <v>0.1</v>
      </c>
    </row>
    <row r="23" spans="1:2" x14ac:dyDescent="0.25">
      <c r="A23" s="5">
        <v>83131</v>
      </c>
      <c r="B23" s="6">
        <v>0.1</v>
      </c>
    </row>
    <row r="24" spans="1:2" x14ac:dyDescent="0.25">
      <c r="A24" s="5">
        <v>109194</v>
      </c>
      <c r="B24" s="6">
        <v>0.1</v>
      </c>
    </row>
    <row r="25" spans="1:2" x14ac:dyDescent="0.25">
      <c r="A25" s="5">
        <v>238278</v>
      </c>
      <c r="B25" s="6">
        <v>0.1</v>
      </c>
    </row>
    <row r="27" spans="1:2" x14ac:dyDescent="0.25">
      <c r="A27" s="3" t="s">
        <v>2</v>
      </c>
    </row>
    <row r="28" spans="1:2" x14ac:dyDescent="0.25">
      <c r="A28" s="7" t="s">
        <v>17</v>
      </c>
      <c r="B28" s="2" t="s">
        <v>22</v>
      </c>
    </row>
    <row r="29" spans="1:2" x14ac:dyDescent="0.25">
      <c r="A29" s="7" t="s">
        <v>18</v>
      </c>
      <c r="B29" s="9">
        <v>23428</v>
      </c>
    </row>
    <row r="30" spans="1:2" x14ac:dyDescent="0.25">
      <c r="A30" s="7" t="s">
        <v>19</v>
      </c>
      <c r="B30" s="9">
        <v>519606</v>
      </c>
    </row>
    <row r="31" spans="1:2" x14ac:dyDescent="0.25">
      <c r="A31" s="7" t="s">
        <v>20</v>
      </c>
      <c r="B31" s="9">
        <v>276317</v>
      </c>
    </row>
    <row r="32" spans="1:2" x14ac:dyDescent="0.25">
      <c r="A32" s="7" t="s">
        <v>21</v>
      </c>
      <c r="B32" s="9">
        <v>160167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68BB5-0857-4667-9109-9ABE5444E97E}">
  <dimension ref="A1:Q87"/>
  <sheetViews>
    <sheetView workbookViewId="0">
      <selection activeCell="C16" sqref="C16"/>
    </sheetView>
  </sheetViews>
  <sheetFormatPr defaultRowHeight="15" x14ac:dyDescent="0.25"/>
  <cols>
    <col min="1" max="1" width="9.140625" style="1"/>
    <col min="2" max="2" width="44.7109375" style="1" bestFit="1" customWidth="1"/>
    <col min="3" max="3" width="12.5703125" style="1" bestFit="1" customWidth="1"/>
    <col min="4" max="15" width="9.140625" style="1"/>
    <col min="16" max="16" width="44.7109375" style="1" bestFit="1" customWidth="1"/>
    <col min="17" max="17" width="12.5703125" style="1" bestFit="1" customWidth="1"/>
    <col min="18" max="16384" width="9.140625" style="1"/>
  </cols>
  <sheetData>
    <row r="1" spans="1:17" x14ac:dyDescent="0.25">
      <c r="A1" s="8" t="s">
        <v>23</v>
      </c>
      <c r="B1" s="8" t="s">
        <v>24</v>
      </c>
      <c r="C1" s="8" t="s">
        <v>25</v>
      </c>
      <c r="O1" s="8" t="s">
        <v>23</v>
      </c>
      <c r="P1" s="8" t="s">
        <v>24</v>
      </c>
      <c r="Q1" s="8" t="s">
        <v>25</v>
      </c>
    </row>
    <row r="2" spans="1:17" x14ac:dyDescent="0.25">
      <c r="A2" s="8">
        <v>1</v>
      </c>
      <c r="B2" s="4" t="s">
        <v>26</v>
      </c>
      <c r="C2" s="5">
        <v>529798</v>
      </c>
      <c r="O2" s="8">
        <v>7</v>
      </c>
      <c r="P2" s="4" t="s">
        <v>32</v>
      </c>
      <c r="Q2" s="5">
        <v>391878</v>
      </c>
    </row>
    <row r="3" spans="1:17" x14ac:dyDescent="0.25">
      <c r="A3" s="8">
        <v>2</v>
      </c>
      <c r="B3" s="4" t="s">
        <v>27</v>
      </c>
      <c r="C3" s="5">
        <v>491032</v>
      </c>
      <c r="O3" s="8">
        <v>8</v>
      </c>
      <c r="P3" s="4" t="s">
        <v>33</v>
      </c>
      <c r="Q3" s="5">
        <v>391147</v>
      </c>
    </row>
    <row r="4" spans="1:17" x14ac:dyDescent="0.25">
      <c r="A4" s="8">
        <v>3</v>
      </c>
      <c r="B4" s="4" t="s">
        <v>28</v>
      </c>
      <c r="C4" s="5">
        <v>488403</v>
      </c>
      <c r="O4" s="8">
        <v>9</v>
      </c>
      <c r="P4" s="4" t="s">
        <v>34</v>
      </c>
      <c r="Q4" s="5">
        <v>390349</v>
      </c>
    </row>
    <row r="5" spans="1:17" x14ac:dyDescent="0.25">
      <c r="A5" s="8">
        <v>4</v>
      </c>
      <c r="B5" s="4" t="s">
        <v>29</v>
      </c>
      <c r="C5" s="5">
        <v>471041</v>
      </c>
      <c r="O5" s="8">
        <v>10</v>
      </c>
      <c r="P5" s="4" t="s">
        <v>35</v>
      </c>
      <c r="Q5" s="5">
        <v>381260</v>
      </c>
    </row>
    <row r="6" spans="1:17" x14ac:dyDescent="0.25">
      <c r="A6" s="8">
        <v>5</v>
      </c>
      <c r="B6" s="4" t="s">
        <v>30</v>
      </c>
      <c r="C6" s="5">
        <v>468699</v>
      </c>
      <c r="O6" s="8">
        <v>11</v>
      </c>
      <c r="P6" s="4" t="s">
        <v>36</v>
      </c>
      <c r="Q6" s="5">
        <v>375676</v>
      </c>
    </row>
    <row r="7" spans="1:17" x14ac:dyDescent="0.25">
      <c r="A7" s="8">
        <v>6</v>
      </c>
      <c r="B7" s="4" t="s">
        <v>31</v>
      </c>
      <c r="C7" s="5">
        <v>436960</v>
      </c>
      <c r="O7" s="8">
        <v>12</v>
      </c>
      <c r="P7" s="4" t="s">
        <v>37</v>
      </c>
      <c r="Q7" s="5">
        <v>374585</v>
      </c>
    </row>
    <row r="8" spans="1:17" x14ac:dyDescent="0.25">
      <c r="A8" s="8">
        <v>7</v>
      </c>
      <c r="B8" s="4" t="s">
        <v>32</v>
      </c>
      <c r="C8" s="5">
        <v>391878</v>
      </c>
      <c r="O8" s="8">
        <v>13</v>
      </c>
      <c r="P8" s="4" t="s">
        <v>38</v>
      </c>
      <c r="Q8" s="5">
        <v>366909</v>
      </c>
    </row>
    <row r="9" spans="1:17" x14ac:dyDescent="0.25">
      <c r="A9" s="8">
        <v>8</v>
      </c>
      <c r="B9" s="4" t="s">
        <v>33</v>
      </c>
      <c r="C9" s="5">
        <v>391147</v>
      </c>
      <c r="O9" s="8">
        <v>14</v>
      </c>
      <c r="P9" s="4" t="s">
        <v>39</v>
      </c>
      <c r="Q9" s="5">
        <v>353391</v>
      </c>
    </row>
    <row r="10" spans="1:17" x14ac:dyDescent="0.25">
      <c r="A10" s="8">
        <v>9</v>
      </c>
      <c r="B10" s="4" t="s">
        <v>34</v>
      </c>
      <c r="C10" s="5">
        <v>390349</v>
      </c>
      <c r="O10" s="8">
        <v>15</v>
      </c>
      <c r="P10" s="4" t="s">
        <v>40</v>
      </c>
      <c r="Q10" s="5">
        <v>351960</v>
      </c>
    </row>
    <row r="11" spans="1:17" x14ac:dyDescent="0.25">
      <c r="A11" s="8">
        <v>10</v>
      </c>
      <c r="B11" s="4" t="s">
        <v>35</v>
      </c>
      <c r="C11" s="5">
        <v>381260</v>
      </c>
      <c r="O11" s="8">
        <v>16</v>
      </c>
      <c r="P11" s="4" t="s">
        <v>41</v>
      </c>
      <c r="Q11" s="5">
        <v>325261</v>
      </c>
    </row>
    <row r="12" spans="1:17" x14ac:dyDescent="0.25">
      <c r="A12" s="8">
        <v>11</v>
      </c>
      <c r="B12" s="4" t="s">
        <v>36</v>
      </c>
      <c r="C12" s="5">
        <v>375676</v>
      </c>
      <c r="O12" s="8">
        <v>17</v>
      </c>
      <c r="P12" s="4" t="s">
        <v>42</v>
      </c>
      <c r="Q12" s="5">
        <v>320253</v>
      </c>
    </row>
    <row r="13" spans="1:17" x14ac:dyDescent="0.25">
      <c r="A13" s="8">
        <v>12</v>
      </c>
      <c r="B13" s="4" t="s">
        <v>37</v>
      </c>
      <c r="C13" s="5">
        <v>374585</v>
      </c>
      <c r="O13" s="8">
        <v>18</v>
      </c>
      <c r="P13" s="4" t="s">
        <v>43</v>
      </c>
      <c r="Q13" s="5">
        <v>315348</v>
      </c>
    </row>
    <row r="14" spans="1:17" x14ac:dyDescent="0.25">
      <c r="A14" s="8">
        <v>13</v>
      </c>
      <c r="B14" s="4" t="s">
        <v>38</v>
      </c>
      <c r="C14" s="5">
        <v>366909</v>
      </c>
      <c r="O14" s="8">
        <v>19</v>
      </c>
      <c r="P14" s="4" t="s">
        <v>44</v>
      </c>
      <c r="Q14" s="5">
        <v>314779</v>
      </c>
    </row>
    <row r="15" spans="1:17" x14ac:dyDescent="0.25">
      <c r="A15" s="8">
        <v>14</v>
      </c>
      <c r="B15" s="4" t="s">
        <v>39</v>
      </c>
      <c r="C15" s="5">
        <v>353391</v>
      </c>
      <c r="O15" s="8">
        <v>20</v>
      </c>
      <c r="P15" s="4" t="s">
        <v>45</v>
      </c>
      <c r="Q15" s="5">
        <v>314468</v>
      </c>
    </row>
    <row r="16" spans="1:17" x14ac:dyDescent="0.25">
      <c r="A16" s="8">
        <v>15</v>
      </c>
      <c r="B16" s="4" t="s">
        <v>40</v>
      </c>
      <c r="C16" s="5">
        <v>351960</v>
      </c>
      <c r="O16" s="8">
        <v>21</v>
      </c>
      <c r="P16" s="4" t="s">
        <v>46</v>
      </c>
      <c r="Q16" s="5">
        <v>314197</v>
      </c>
    </row>
    <row r="17" spans="1:17" x14ac:dyDescent="0.25">
      <c r="A17" s="8">
        <v>16</v>
      </c>
      <c r="B17" s="4" t="s">
        <v>41</v>
      </c>
      <c r="C17" s="5">
        <v>325261</v>
      </c>
      <c r="O17" s="8">
        <v>22</v>
      </c>
      <c r="P17" s="4" t="s">
        <v>47</v>
      </c>
      <c r="Q17" s="5">
        <v>313096</v>
      </c>
    </row>
    <row r="18" spans="1:17" x14ac:dyDescent="0.25">
      <c r="A18" s="8">
        <v>17</v>
      </c>
      <c r="B18" s="4" t="s">
        <v>42</v>
      </c>
      <c r="C18" s="5">
        <v>320253</v>
      </c>
      <c r="O18" s="8">
        <v>23</v>
      </c>
      <c r="P18" s="4" t="s">
        <v>48</v>
      </c>
      <c r="Q18" s="5">
        <v>307157</v>
      </c>
    </row>
    <row r="19" spans="1:17" x14ac:dyDescent="0.25">
      <c r="A19" s="8">
        <v>18</v>
      </c>
      <c r="B19" s="4" t="s">
        <v>43</v>
      </c>
      <c r="C19" s="5">
        <v>315348</v>
      </c>
      <c r="O19" s="8">
        <v>24</v>
      </c>
      <c r="P19" s="4" t="s">
        <v>49</v>
      </c>
      <c r="Q19" s="5">
        <v>306647</v>
      </c>
    </row>
    <row r="20" spans="1:17" x14ac:dyDescent="0.25">
      <c r="A20" s="8">
        <v>19</v>
      </c>
      <c r="B20" s="4" t="s">
        <v>44</v>
      </c>
      <c r="C20" s="5">
        <v>314779</v>
      </c>
      <c r="O20" s="8">
        <v>25</v>
      </c>
      <c r="P20" s="4" t="s">
        <v>50</v>
      </c>
      <c r="Q20" s="5">
        <v>306595</v>
      </c>
    </row>
    <row r="21" spans="1:17" x14ac:dyDescent="0.25">
      <c r="A21" s="8">
        <v>20</v>
      </c>
      <c r="B21" s="4" t="s">
        <v>45</v>
      </c>
      <c r="C21" s="5">
        <v>314468</v>
      </c>
      <c r="O21" s="8">
        <v>26</v>
      </c>
      <c r="P21" s="4" t="s">
        <v>51</v>
      </c>
      <c r="Q21" s="5">
        <v>304532</v>
      </c>
    </row>
    <row r="22" spans="1:17" x14ac:dyDescent="0.25">
      <c r="A22" s="8">
        <v>21</v>
      </c>
      <c r="B22" s="4" t="s">
        <v>46</v>
      </c>
      <c r="C22" s="5">
        <v>314197</v>
      </c>
      <c r="O22" s="8">
        <v>27</v>
      </c>
      <c r="P22" s="4" t="s">
        <v>52</v>
      </c>
      <c r="Q22" s="5">
        <v>304042</v>
      </c>
    </row>
    <row r="23" spans="1:17" x14ac:dyDescent="0.25">
      <c r="A23" s="8">
        <v>22</v>
      </c>
      <c r="B23" s="4" t="s">
        <v>47</v>
      </c>
      <c r="C23" s="5">
        <v>313096</v>
      </c>
      <c r="O23" s="8">
        <v>28</v>
      </c>
      <c r="P23" s="4" t="s">
        <v>53</v>
      </c>
      <c r="Q23" s="5">
        <v>302435</v>
      </c>
    </row>
    <row r="24" spans="1:17" x14ac:dyDescent="0.25">
      <c r="A24" s="8">
        <v>23</v>
      </c>
      <c r="B24" s="4" t="s">
        <v>48</v>
      </c>
      <c r="C24" s="5">
        <v>307157</v>
      </c>
      <c r="O24" s="8">
        <v>29</v>
      </c>
      <c r="P24" s="4" t="s">
        <v>54</v>
      </c>
      <c r="Q24" s="5">
        <v>296601</v>
      </c>
    </row>
    <row r="25" spans="1:17" x14ac:dyDescent="0.25">
      <c r="A25" s="8">
        <v>24</v>
      </c>
      <c r="B25" s="4" t="s">
        <v>49</v>
      </c>
      <c r="C25" s="5">
        <v>306647</v>
      </c>
      <c r="O25" s="8">
        <v>30</v>
      </c>
      <c r="P25" s="4" t="s">
        <v>55</v>
      </c>
      <c r="Q25" s="5">
        <v>289663</v>
      </c>
    </row>
    <row r="26" spans="1:17" x14ac:dyDescent="0.25">
      <c r="A26" s="8">
        <v>25</v>
      </c>
      <c r="B26" s="4" t="s">
        <v>50</v>
      </c>
      <c r="C26" s="5">
        <v>306595</v>
      </c>
      <c r="O26" s="8">
        <v>31</v>
      </c>
      <c r="P26" s="4" t="s">
        <v>56</v>
      </c>
      <c r="Q26" s="5">
        <v>278883</v>
      </c>
    </row>
    <row r="27" spans="1:17" x14ac:dyDescent="0.25">
      <c r="A27" s="8">
        <v>26</v>
      </c>
      <c r="B27" s="4" t="s">
        <v>51</v>
      </c>
      <c r="C27" s="5">
        <v>304532</v>
      </c>
      <c r="O27" s="8">
        <v>32</v>
      </c>
      <c r="P27" s="4" t="s">
        <v>57</v>
      </c>
      <c r="Q27" s="5">
        <v>278678</v>
      </c>
    </row>
    <row r="28" spans="1:17" x14ac:dyDescent="0.25">
      <c r="A28" s="8">
        <v>27</v>
      </c>
      <c r="B28" s="4" t="s">
        <v>52</v>
      </c>
      <c r="C28" s="5">
        <v>304042</v>
      </c>
      <c r="O28" s="8">
        <v>33</v>
      </c>
      <c r="P28" s="4" t="s">
        <v>58</v>
      </c>
      <c r="Q28" s="5">
        <v>278512</v>
      </c>
    </row>
    <row r="29" spans="1:17" x14ac:dyDescent="0.25">
      <c r="A29" s="8">
        <v>28</v>
      </c>
      <c r="B29" s="4" t="s">
        <v>53</v>
      </c>
      <c r="C29" s="5">
        <v>302435</v>
      </c>
      <c r="O29" s="8">
        <v>34</v>
      </c>
      <c r="P29" s="4" t="s">
        <v>59</v>
      </c>
      <c r="Q29" s="5">
        <v>277068</v>
      </c>
    </row>
    <row r="30" spans="1:17" x14ac:dyDescent="0.25">
      <c r="A30" s="8">
        <v>29</v>
      </c>
      <c r="B30" s="4" t="s">
        <v>54</v>
      </c>
      <c r="C30" s="5">
        <v>296601</v>
      </c>
      <c r="O30" s="8">
        <v>35</v>
      </c>
      <c r="P30" s="4" t="s">
        <v>60</v>
      </c>
      <c r="Q30" s="5">
        <v>277056</v>
      </c>
    </row>
    <row r="31" spans="1:17" x14ac:dyDescent="0.25">
      <c r="A31" s="8">
        <v>30</v>
      </c>
      <c r="B31" s="4" t="s">
        <v>55</v>
      </c>
      <c r="C31" s="5">
        <v>289663</v>
      </c>
      <c r="O31" s="8">
        <v>36</v>
      </c>
      <c r="P31" s="4" t="s">
        <v>61</v>
      </c>
      <c r="Q31" s="5">
        <v>276486</v>
      </c>
    </row>
    <row r="32" spans="1:17" x14ac:dyDescent="0.25">
      <c r="A32" s="8">
        <v>31</v>
      </c>
      <c r="B32" s="4" t="s">
        <v>56</v>
      </c>
      <c r="C32" s="5">
        <v>278883</v>
      </c>
      <c r="O32" s="8">
        <v>37</v>
      </c>
      <c r="P32" s="4" t="s">
        <v>62</v>
      </c>
      <c r="Q32" s="5">
        <v>273189</v>
      </c>
    </row>
    <row r="33" spans="1:17" x14ac:dyDescent="0.25">
      <c r="A33" s="8">
        <v>32</v>
      </c>
      <c r="B33" s="4" t="s">
        <v>57</v>
      </c>
      <c r="C33" s="5">
        <v>278678</v>
      </c>
      <c r="O33" s="8">
        <v>38</v>
      </c>
      <c r="P33" s="4" t="s">
        <v>63</v>
      </c>
      <c r="Q33" s="5">
        <v>272741</v>
      </c>
    </row>
    <row r="34" spans="1:17" x14ac:dyDescent="0.25">
      <c r="A34" s="8">
        <v>33</v>
      </c>
      <c r="B34" s="4" t="s">
        <v>58</v>
      </c>
      <c r="C34" s="5">
        <v>278512</v>
      </c>
      <c r="O34" s="8">
        <v>39</v>
      </c>
      <c r="P34" s="4" t="s">
        <v>64</v>
      </c>
      <c r="Q34" s="5">
        <v>272303</v>
      </c>
    </row>
    <row r="35" spans="1:17" x14ac:dyDescent="0.25">
      <c r="A35" s="8">
        <v>34</v>
      </c>
      <c r="B35" s="4" t="s">
        <v>59</v>
      </c>
      <c r="C35" s="5">
        <v>277068</v>
      </c>
      <c r="O35" s="8">
        <v>40</v>
      </c>
      <c r="P35" s="4" t="s">
        <v>65</v>
      </c>
      <c r="Q35" s="5">
        <v>271690</v>
      </c>
    </row>
    <row r="36" spans="1:17" x14ac:dyDescent="0.25">
      <c r="A36" s="8">
        <v>35</v>
      </c>
      <c r="B36" s="4" t="s">
        <v>60</v>
      </c>
      <c r="C36" s="5">
        <v>277056</v>
      </c>
      <c r="O36" s="8">
        <v>41</v>
      </c>
      <c r="P36" s="4" t="s">
        <v>66</v>
      </c>
      <c r="Q36" s="5">
        <v>265703</v>
      </c>
    </row>
    <row r="37" spans="1:17" x14ac:dyDescent="0.25">
      <c r="A37" s="8">
        <v>36</v>
      </c>
      <c r="B37" s="4" t="s">
        <v>61</v>
      </c>
      <c r="C37" s="5">
        <v>276486</v>
      </c>
      <c r="O37" s="8">
        <v>42</v>
      </c>
      <c r="P37" s="4" t="s">
        <v>67</v>
      </c>
      <c r="Q37" s="5">
        <v>265633</v>
      </c>
    </row>
    <row r="38" spans="1:17" x14ac:dyDescent="0.25">
      <c r="A38" s="8">
        <v>37</v>
      </c>
      <c r="B38" s="4" t="s">
        <v>62</v>
      </c>
      <c r="C38" s="5">
        <v>273189</v>
      </c>
      <c r="O38" s="8">
        <v>43</v>
      </c>
      <c r="P38" s="4" t="s">
        <v>68</v>
      </c>
      <c r="Q38" s="5">
        <v>265089</v>
      </c>
    </row>
    <row r="39" spans="1:17" x14ac:dyDescent="0.25">
      <c r="A39" s="8">
        <v>38</v>
      </c>
      <c r="B39" s="4" t="s">
        <v>63</v>
      </c>
      <c r="C39" s="5">
        <v>272741</v>
      </c>
      <c r="O39" s="8">
        <v>44</v>
      </c>
      <c r="P39" s="4" t="s">
        <v>69</v>
      </c>
      <c r="Q39" s="5">
        <v>264201</v>
      </c>
    </row>
    <row r="40" spans="1:17" x14ac:dyDescent="0.25">
      <c r="A40" s="8">
        <v>39</v>
      </c>
      <c r="B40" s="4" t="s">
        <v>64</v>
      </c>
      <c r="C40" s="5">
        <v>272303</v>
      </c>
      <c r="O40" s="8">
        <v>45</v>
      </c>
      <c r="P40" s="4" t="s">
        <v>70</v>
      </c>
      <c r="Q40" s="5">
        <v>261962</v>
      </c>
    </row>
    <row r="41" spans="1:17" x14ac:dyDescent="0.25">
      <c r="A41" s="8">
        <v>40</v>
      </c>
      <c r="B41" s="4" t="s">
        <v>65</v>
      </c>
      <c r="C41" s="5">
        <v>271690</v>
      </c>
      <c r="O41" s="8">
        <v>46</v>
      </c>
      <c r="P41" s="4" t="s">
        <v>71</v>
      </c>
      <c r="Q41" s="5">
        <v>258285</v>
      </c>
    </row>
    <row r="42" spans="1:17" x14ac:dyDescent="0.25">
      <c r="A42" s="8">
        <v>41</v>
      </c>
      <c r="B42" s="4" t="s">
        <v>66</v>
      </c>
      <c r="C42" s="5">
        <v>265703</v>
      </c>
      <c r="O42" s="8">
        <v>47</v>
      </c>
      <c r="P42" s="4" t="s">
        <v>72</v>
      </c>
      <c r="Q42" s="5">
        <v>257072</v>
      </c>
    </row>
    <row r="43" spans="1:17" x14ac:dyDescent="0.25">
      <c r="A43" s="8">
        <v>42</v>
      </c>
      <c r="B43" s="4" t="s">
        <v>67</v>
      </c>
      <c r="C43" s="5">
        <v>265633</v>
      </c>
      <c r="O43" s="8">
        <v>48</v>
      </c>
      <c r="P43" s="4" t="s">
        <v>73</v>
      </c>
      <c r="Q43" s="5">
        <v>252300</v>
      </c>
    </row>
    <row r="44" spans="1:17" x14ac:dyDescent="0.25">
      <c r="A44" s="8">
        <v>43</v>
      </c>
      <c r="B44" s="4" t="s">
        <v>68</v>
      </c>
      <c r="C44" s="5">
        <v>265089</v>
      </c>
      <c r="O44" s="8">
        <v>49</v>
      </c>
      <c r="P44" s="4" t="s">
        <v>74</v>
      </c>
      <c r="Q44" s="5">
        <v>251269</v>
      </c>
    </row>
    <row r="45" spans="1:17" x14ac:dyDescent="0.25">
      <c r="A45" s="8">
        <v>44</v>
      </c>
      <c r="B45" s="4" t="s">
        <v>69</v>
      </c>
      <c r="C45" s="5">
        <v>264201</v>
      </c>
      <c r="O45" s="8">
        <v>50</v>
      </c>
      <c r="P45" s="4" t="s">
        <v>75</v>
      </c>
      <c r="Q45" s="5">
        <v>250166</v>
      </c>
    </row>
    <row r="46" spans="1:17" x14ac:dyDescent="0.25">
      <c r="A46" s="8">
        <v>45</v>
      </c>
      <c r="B46" s="4" t="s">
        <v>70</v>
      </c>
      <c r="C46" s="5">
        <v>261962</v>
      </c>
      <c r="O46" s="8">
        <v>51</v>
      </c>
      <c r="P46" s="4" t="s">
        <v>76</v>
      </c>
      <c r="Q46" s="5">
        <v>244738</v>
      </c>
    </row>
    <row r="47" spans="1:17" x14ac:dyDescent="0.25">
      <c r="A47" s="8">
        <v>46</v>
      </c>
      <c r="B47" s="4" t="s">
        <v>71</v>
      </c>
      <c r="C47" s="5">
        <v>258285</v>
      </c>
      <c r="O47" s="8">
        <v>52</v>
      </c>
      <c r="P47" s="4" t="s">
        <v>77</v>
      </c>
      <c r="Q47" s="5">
        <v>244324</v>
      </c>
    </row>
    <row r="48" spans="1:17" x14ac:dyDescent="0.25">
      <c r="A48" s="8">
        <v>47</v>
      </c>
      <c r="B48" s="4" t="s">
        <v>72</v>
      </c>
      <c r="C48" s="5">
        <v>257072</v>
      </c>
      <c r="O48" s="8">
        <v>53</v>
      </c>
      <c r="P48" s="4" t="s">
        <v>78</v>
      </c>
      <c r="Q48" s="5">
        <v>242640</v>
      </c>
    </row>
    <row r="49" spans="1:17" x14ac:dyDescent="0.25">
      <c r="A49" s="8">
        <v>48</v>
      </c>
      <c r="B49" s="4" t="s">
        <v>73</v>
      </c>
      <c r="C49" s="5">
        <v>252300</v>
      </c>
      <c r="O49" s="8">
        <v>54</v>
      </c>
      <c r="P49" s="4" t="s">
        <v>79</v>
      </c>
      <c r="Q49" s="5">
        <v>240836</v>
      </c>
    </row>
    <row r="50" spans="1:17" x14ac:dyDescent="0.25">
      <c r="A50" s="8">
        <v>49</v>
      </c>
      <c r="B50" s="4" t="s">
        <v>74</v>
      </c>
      <c r="C50" s="5">
        <v>251269</v>
      </c>
      <c r="O50" s="8">
        <v>55</v>
      </c>
      <c r="P50" s="4" t="s">
        <v>80</v>
      </c>
      <c r="Q50" s="5">
        <v>238698</v>
      </c>
    </row>
    <row r="51" spans="1:17" x14ac:dyDescent="0.25">
      <c r="A51" s="8">
        <v>50</v>
      </c>
      <c r="B51" s="4" t="s">
        <v>75</v>
      </c>
      <c r="C51" s="5">
        <v>250166</v>
      </c>
      <c r="O51" s="8">
        <v>56</v>
      </c>
      <c r="P51" s="4" t="s">
        <v>81</v>
      </c>
      <c r="Q51" s="5">
        <v>236949</v>
      </c>
    </row>
    <row r="52" spans="1:17" x14ac:dyDescent="0.25">
      <c r="A52" s="8">
        <v>51</v>
      </c>
      <c r="B52" s="4" t="s">
        <v>76</v>
      </c>
      <c r="C52" s="5">
        <v>244738</v>
      </c>
      <c r="O52" s="8">
        <v>57</v>
      </c>
      <c r="P52" s="4" t="s">
        <v>82</v>
      </c>
      <c r="Q52" s="5">
        <v>235777</v>
      </c>
    </row>
    <row r="53" spans="1:17" x14ac:dyDescent="0.25">
      <c r="A53" s="8">
        <v>52</v>
      </c>
      <c r="B53" s="4" t="s">
        <v>77</v>
      </c>
      <c r="C53" s="5">
        <v>244324</v>
      </c>
      <c r="O53" s="8">
        <v>58</v>
      </c>
      <c r="P53" s="4" t="s">
        <v>83</v>
      </c>
      <c r="Q53" s="5">
        <v>233754</v>
      </c>
    </row>
    <row r="54" spans="1:17" x14ac:dyDescent="0.25">
      <c r="A54" s="8">
        <v>53</v>
      </c>
      <c r="B54" s="4" t="s">
        <v>78</v>
      </c>
      <c r="C54" s="5">
        <v>242640</v>
      </c>
      <c r="O54" s="8">
        <v>59</v>
      </c>
      <c r="P54" s="4" t="s">
        <v>84</v>
      </c>
      <c r="Q54" s="5">
        <v>233696</v>
      </c>
    </row>
    <row r="55" spans="1:17" x14ac:dyDescent="0.25">
      <c r="A55" s="8">
        <v>54</v>
      </c>
      <c r="B55" s="4" t="s">
        <v>79</v>
      </c>
      <c r="C55" s="5">
        <v>240836</v>
      </c>
      <c r="O55" s="8">
        <v>60</v>
      </c>
      <c r="P55" s="4" t="s">
        <v>85</v>
      </c>
      <c r="Q55" s="5">
        <v>233565</v>
      </c>
    </row>
    <row r="56" spans="1:17" x14ac:dyDescent="0.25">
      <c r="A56" s="8">
        <v>55</v>
      </c>
      <c r="B56" s="4" t="s">
        <v>80</v>
      </c>
      <c r="C56" s="5">
        <v>238698</v>
      </c>
      <c r="O56" s="8">
        <v>61</v>
      </c>
      <c r="P56" s="4" t="s">
        <v>86</v>
      </c>
      <c r="Q56" s="5">
        <v>233365</v>
      </c>
    </row>
    <row r="57" spans="1:17" x14ac:dyDescent="0.25">
      <c r="A57" s="8">
        <v>56</v>
      </c>
      <c r="B57" s="4" t="s">
        <v>81</v>
      </c>
      <c r="C57" s="5">
        <v>236949</v>
      </c>
      <c r="O57" s="8">
        <v>62</v>
      </c>
      <c r="P57" s="4" t="s">
        <v>87</v>
      </c>
      <c r="Q57" s="5">
        <v>232455</v>
      </c>
    </row>
    <row r="58" spans="1:17" x14ac:dyDescent="0.25">
      <c r="A58" s="8">
        <v>57</v>
      </c>
      <c r="B58" s="4" t="s">
        <v>82</v>
      </c>
      <c r="C58" s="5">
        <v>235777</v>
      </c>
      <c r="O58" s="8">
        <v>63</v>
      </c>
      <c r="P58" s="4" t="s">
        <v>88</v>
      </c>
      <c r="Q58" s="5">
        <v>231041</v>
      </c>
    </row>
    <row r="59" spans="1:17" x14ac:dyDescent="0.25">
      <c r="A59" s="8">
        <v>58</v>
      </c>
      <c r="B59" s="4" t="s">
        <v>83</v>
      </c>
      <c r="C59" s="5">
        <v>233754</v>
      </c>
      <c r="O59" s="8">
        <v>64</v>
      </c>
      <c r="P59" s="4" t="s">
        <v>89</v>
      </c>
      <c r="Q59" s="5">
        <v>230266</v>
      </c>
    </row>
    <row r="60" spans="1:17" x14ac:dyDescent="0.25">
      <c r="A60" s="8">
        <v>59</v>
      </c>
      <c r="B60" s="4" t="s">
        <v>84</v>
      </c>
      <c r="C60" s="5">
        <v>233696</v>
      </c>
      <c r="O60" s="8">
        <v>65</v>
      </c>
      <c r="P60" s="4" t="s">
        <v>90</v>
      </c>
      <c r="Q60" s="5">
        <v>229566</v>
      </c>
    </row>
    <row r="61" spans="1:17" x14ac:dyDescent="0.25">
      <c r="A61" s="8">
        <v>60</v>
      </c>
      <c r="B61" s="4" t="s">
        <v>85</v>
      </c>
      <c r="C61" s="5">
        <v>233565</v>
      </c>
      <c r="O61" s="8">
        <v>66</v>
      </c>
      <c r="P61" s="4" t="s">
        <v>91</v>
      </c>
      <c r="Q61" s="5">
        <v>229058</v>
      </c>
    </row>
    <row r="62" spans="1:17" x14ac:dyDescent="0.25">
      <c r="A62" s="8">
        <v>61</v>
      </c>
      <c r="B62" s="4" t="s">
        <v>86</v>
      </c>
      <c r="C62" s="5">
        <v>233365</v>
      </c>
      <c r="O62" s="8">
        <v>67</v>
      </c>
      <c r="P62" s="4" t="s">
        <v>92</v>
      </c>
      <c r="Q62" s="5">
        <v>228793</v>
      </c>
    </row>
    <row r="63" spans="1:17" x14ac:dyDescent="0.25">
      <c r="A63" s="8">
        <v>62</v>
      </c>
      <c r="B63" s="4" t="s">
        <v>87</v>
      </c>
      <c r="C63" s="5">
        <v>232455</v>
      </c>
      <c r="O63" s="8">
        <v>68</v>
      </c>
      <c r="P63" s="4" t="s">
        <v>93</v>
      </c>
      <c r="Q63" s="5">
        <v>228227</v>
      </c>
    </row>
    <row r="64" spans="1:17" x14ac:dyDescent="0.25">
      <c r="A64" s="8">
        <v>63</v>
      </c>
      <c r="B64" s="4" t="s">
        <v>88</v>
      </c>
      <c r="C64" s="5">
        <v>231041</v>
      </c>
      <c r="O64" s="8">
        <v>69</v>
      </c>
      <c r="P64" s="4" t="s">
        <v>94</v>
      </c>
      <c r="Q64" s="5">
        <v>228079</v>
      </c>
    </row>
    <row r="65" spans="1:17" x14ac:dyDescent="0.25">
      <c r="A65" s="8">
        <v>64</v>
      </c>
      <c r="B65" s="4" t="s">
        <v>89</v>
      </c>
      <c r="C65" s="5">
        <v>230266</v>
      </c>
      <c r="O65" s="8">
        <v>70</v>
      </c>
      <c r="P65" s="4" t="s">
        <v>95</v>
      </c>
      <c r="Q65" s="5">
        <v>224155</v>
      </c>
    </row>
    <row r="66" spans="1:17" x14ac:dyDescent="0.25">
      <c r="A66" s="8">
        <v>65</v>
      </c>
      <c r="B66" s="4" t="s">
        <v>90</v>
      </c>
      <c r="C66" s="5">
        <v>229566</v>
      </c>
      <c r="O66" s="8">
        <v>71</v>
      </c>
      <c r="P66" s="4" t="s">
        <v>96</v>
      </c>
      <c r="Q66" s="5">
        <v>223285</v>
      </c>
    </row>
    <row r="67" spans="1:17" x14ac:dyDescent="0.25">
      <c r="A67" s="8">
        <v>66</v>
      </c>
      <c r="B67" s="4" t="s">
        <v>91</v>
      </c>
      <c r="C67" s="5">
        <v>229058</v>
      </c>
      <c r="O67" s="8">
        <v>72</v>
      </c>
      <c r="P67" s="4" t="s">
        <v>97</v>
      </c>
      <c r="Q67" s="5">
        <v>222655</v>
      </c>
    </row>
    <row r="68" spans="1:17" x14ac:dyDescent="0.25">
      <c r="A68" s="8">
        <v>67</v>
      </c>
      <c r="B68" s="4" t="s">
        <v>92</v>
      </c>
      <c r="C68" s="5">
        <v>228793</v>
      </c>
      <c r="O68" s="8">
        <v>73</v>
      </c>
      <c r="P68" s="4" t="s">
        <v>98</v>
      </c>
      <c r="Q68" s="5">
        <v>222472</v>
      </c>
    </row>
    <row r="69" spans="1:17" x14ac:dyDescent="0.25">
      <c r="A69" s="8">
        <v>68</v>
      </c>
      <c r="B69" s="4" t="s">
        <v>93</v>
      </c>
      <c r="C69" s="5">
        <v>228227</v>
      </c>
      <c r="O69" s="8">
        <v>74</v>
      </c>
      <c r="P69" s="4" t="s">
        <v>99</v>
      </c>
      <c r="Q69" s="5">
        <v>222314</v>
      </c>
    </row>
    <row r="70" spans="1:17" x14ac:dyDescent="0.25">
      <c r="A70" s="8">
        <v>69</v>
      </c>
      <c r="B70" s="4" t="s">
        <v>94</v>
      </c>
      <c r="C70" s="5">
        <v>228079</v>
      </c>
      <c r="O70" s="8">
        <v>75</v>
      </c>
      <c r="P70" s="4" t="s">
        <v>100</v>
      </c>
      <c r="Q70" s="5">
        <v>222248</v>
      </c>
    </row>
    <row r="71" spans="1:17" x14ac:dyDescent="0.25">
      <c r="A71" s="8">
        <v>70</v>
      </c>
      <c r="B71" s="4" t="s">
        <v>95</v>
      </c>
      <c r="C71" s="5">
        <v>224155</v>
      </c>
      <c r="O71" s="8">
        <v>76</v>
      </c>
      <c r="P71" s="4" t="s">
        <v>101</v>
      </c>
      <c r="Q71" s="5">
        <v>222128</v>
      </c>
    </row>
    <row r="72" spans="1:17" x14ac:dyDescent="0.25">
      <c r="A72" s="8">
        <v>71</v>
      </c>
      <c r="B72" s="4" t="s">
        <v>96</v>
      </c>
      <c r="C72" s="5">
        <v>223285</v>
      </c>
      <c r="O72" s="8">
        <v>77</v>
      </c>
      <c r="P72" s="4" t="s">
        <v>102</v>
      </c>
      <c r="Q72" s="5">
        <v>218060</v>
      </c>
    </row>
    <row r="73" spans="1:17" x14ac:dyDescent="0.25">
      <c r="A73" s="8">
        <v>72</v>
      </c>
      <c r="B73" s="4" t="s">
        <v>97</v>
      </c>
      <c r="C73" s="5">
        <v>222655</v>
      </c>
      <c r="O73" s="8">
        <v>78</v>
      </c>
      <c r="P73" s="4" t="s">
        <v>103</v>
      </c>
      <c r="Q73" s="5">
        <v>217128</v>
      </c>
    </row>
    <row r="74" spans="1:17" x14ac:dyDescent="0.25">
      <c r="A74" s="8">
        <v>73</v>
      </c>
      <c r="B74" s="4" t="s">
        <v>98</v>
      </c>
      <c r="C74" s="5">
        <v>222472</v>
      </c>
      <c r="O74" s="8">
        <v>79</v>
      </c>
      <c r="P74" s="4" t="s">
        <v>104</v>
      </c>
      <c r="Q74" s="5">
        <v>216985</v>
      </c>
    </row>
    <row r="75" spans="1:17" x14ac:dyDescent="0.25">
      <c r="A75" s="8">
        <v>74</v>
      </c>
      <c r="B75" s="4" t="s">
        <v>99</v>
      </c>
      <c r="C75" s="5">
        <v>222314</v>
      </c>
      <c r="O75" s="8">
        <v>80</v>
      </c>
      <c r="P75" s="4" t="s">
        <v>105</v>
      </c>
      <c r="Q75" s="5">
        <v>215822</v>
      </c>
    </row>
    <row r="76" spans="1:17" x14ac:dyDescent="0.25">
      <c r="A76" s="8">
        <v>75</v>
      </c>
      <c r="B76" s="4" t="s">
        <v>100</v>
      </c>
      <c r="C76" s="5">
        <v>222248</v>
      </c>
      <c r="O76" s="8">
        <v>81</v>
      </c>
      <c r="P76" s="4" t="s">
        <v>106</v>
      </c>
      <c r="Q76" s="5">
        <v>210302</v>
      </c>
    </row>
    <row r="77" spans="1:17" x14ac:dyDescent="0.25">
      <c r="A77" s="8">
        <v>76</v>
      </c>
      <c r="B77" s="4" t="s">
        <v>101</v>
      </c>
      <c r="C77" s="5">
        <v>222128</v>
      </c>
      <c r="O77" s="8">
        <v>82</v>
      </c>
      <c r="P77" s="4" t="s">
        <v>107</v>
      </c>
      <c r="Q77" s="5">
        <v>208266</v>
      </c>
    </row>
    <row r="78" spans="1:17" x14ac:dyDescent="0.25">
      <c r="A78" s="8">
        <v>77</v>
      </c>
      <c r="B78" s="4" t="s">
        <v>102</v>
      </c>
      <c r="C78" s="5">
        <v>218060</v>
      </c>
      <c r="O78" s="8">
        <v>83</v>
      </c>
      <c r="P78" s="4" t="s">
        <v>108</v>
      </c>
      <c r="Q78" s="5">
        <v>203134</v>
      </c>
    </row>
    <row r="79" spans="1:17" x14ac:dyDescent="0.25">
      <c r="A79" s="8">
        <v>78</v>
      </c>
      <c r="B79" s="4" t="s">
        <v>103</v>
      </c>
      <c r="C79" s="5">
        <v>217128</v>
      </c>
      <c r="O79" s="8">
        <v>84</v>
      </c>
      <c r="P79" s="4" t="s">
        <v>109</v>
      </c>
      <c r="Q79" s="5">
        <v>202134</v>
      </c>
    </row>
    <row r="80" spans="1:17" x14ac:dyDescent="0.25">
      <c r="A80" s="8">
        <v>79</v>
      </c>
      <c r="B80" s="4" t="s">
        <v>104</v>
      </c>
      <c r="C80" s="5">
        <v>216985</v>
      </c>
      <c r="O80" s="8">
        <v>85</v>
      </c>
      <c r="P80" s="4" t="s">
        <v>110</v>
      </c>
      <c r="Q80" s="5">
        <v>197933</v>
      </c>
    </row>
    <row r="81" spans="1:17" x14ac:dyDescent="0.25">
      <c r="A81" s="8">
        <v>80</v>
      </c>
      <c r="B81" s="4" t="s">
        <v>105</v>
      </c>
      <c r="C81" s="5">
        <v>215822</v>
      </c>
      <c r="O81" s="8">
        <v>86</v>
      </c>
      <c r="P81" s="4" t="s">
        <v>111</v>
      </c>
      <c r="Q81" s="5">
        <v>190606</v>
      </c>
    </row>
    <row r="82" spans="1:17" x14ac:dyDescent="0.25">
      <c r="A82" s="8">
        <v>81</v>
      </c>
      <c r="B82" s="4" t="s">
        <v>106</v>
      </c>
      <c r="C82" s="5">
        <v>210302</v>
      </c>
    </row>
    <row r="83" spans="1:17" x14ac:dyDescent="0.25">
      <c r="A83" s="8">
        <v>82</v>
      </c>
      <c r="B83" s="4" t="s">
        <v>107</v>
      </c>
      <c r="C83" s="5">
        <v>208266</v>
      </c>
    </row>
    <row r="84" spans="1:17" x14ac:dyDescent="0.25">
      <c r="A84" s="8">
        <v>83</v>
      </c>
      <c r="B84" s="4" t="s">
        <v>108</v>
      </c>
      <c r="C84" s="5">
        <v>203134</v>
      </c>
    </row>
    <row r="85" spans="1:17" x14ac:dyDescent="0.25">
      <c r="A85" s="8">
        <v>84</v>
      </c>
      <c r="B85" s="4" t="s">
        <v>109</v>
      </c>
      <c r="C85" s="5">
        <v>202134</v>
      </c>
    </row>
    <row r="86" spans="1:17" x14ac:dyDescent="0.25">
      <c r="A86" s="8">
        <v>85</v>
      </c>
      <c r="B86" s="4" t="s">
        <v>110</v>
      </c>
      <c r="C86" s="5">
        <v>197933</v>
      </c>
    </row>
    <row r="87" spans="1:17" x14ac:dyDescent="0.25">
      <c r="A87" s="8">
        <v>86</v>
      </c>
      <c r="B87" s="4" t="s">
        <v>111</v>
      </c>
      <c r="C87" s="5">
        <v>190606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1FC28-CACB-4969-84F7-F19D1A4B2E10}">
  <dimension ref="A1:Q28"/>
  <sheetViews>
    <sheetView tabSelected="1" zoomScaleNormal="100" workbookViewId="0">
      <selection activeCell="I7" sqref="I7"/>
    </sheetView>
  </sheetViews>
  <sheetFormatPr defaultRowHeight="15" x14ac:dyDescent="0.25"/>
  <cols>
    <col min="1" max="1" width="5.5703125" style="31" bestFit="1" customWidth="1"/>
    <col min="2" max="2" width="23.140625" style="31" bestFit="1" customWidth="1"/>
    <col min="3" max="4" width="9.140625" style="31"/>
    <col min="5" max="6" width="15.42578125" style="45" customWidth="1"/>
    <col min="7" max="7" width="10.140625" style="45" bestFit="1" customWidth="1"/>
    <col min="8" max="8" width="10.85546875" style="47" customWidth="1"/>
    <col min="9" max="9" width="14.28515625" style="47" customWidth="1"/>
    <col min="10" max="10" width="19.140625" style="47" customWidth="1"/>
    <col min="11" max="16384" width="9.140625" style="31"/>
  </cols>
  <sheetData>
    <row r="1" spans="1:17" x14ac:dyDescent="0.25">
      <c r="A1" s="3" t="s">
        <v>272</v>
      </c>
      <c r="E1" s="43" t="s">
        <v>273</v>
      </c>
      <c r="F1" s="43"/>
      <c r="N1" s="3" t="s">
        <v>276</v>
      </c>
    </row>
    <row r="2" spans="1:17" ht="48" x14ac:dyDescent="0.25">
      <c r="A2" s="2" t="s">
        <v>112</v>
      </c>
      <c r="B2" s="2" t="s">
        <v>272</v>
      </c>
      <c r="E2" s="33" t="s">
        <v>274</v>
      </c>
      <c r="F2" s="34"/>
      <c r="G2" s="35" t="s">
        <v>277</v>
      </c>
      <c r="H2" s="35" t="s">
        <v>278</v>
      </c>
      <c r="I2" s="48"/>
      <c r="J2" s="48"/>
      <c r="N2" s="35" t="s">
        <v>279</v>
      </c>
      <c r="O2" s="36"/>
      <c r="P2" s="36"/>
      <c r="Q2" s="36"/>
    </row>
    <row r="3" spans="1:17" x14ac:dyDescent="0.25">
      <c r="A3" s="37">
        <v>2000</v>
      </c>
      <c r="B3" s="37">
        <v>9.8000000000000007</v>
      </c>
      <c r="E3" s="38">
        <v>0</v>
      </c>
      <c r="F3" s="39">
        <v>7000</v>
      </c>
      <c r="G3" s="40">
        <f>AVERAGE(E3:F3)</f>
        <v>3500</v>
      </c>
      <c r="H3" s="35">
        <v>4</v>
      </c>
      <c r="I3" s="41">
        <f>(G3-$F$14)^3*H3</f>
        <v>-150314834736499.84</v>
      </c>
      <c r="J3" s="41">
        <f>(G3-$F$14)^4*H3</f>
        <v>5.0348027549259643E+18</v>
      </c>
      <c r="N3" s="35">
        <v>8.8000000000000007</v>
      </c>
      <c r="O3" s="42">
        <f>(N3-$O$27)^2</f>
        <v>9.1046502835538696</v>
      </c>
      <c r="P3" s="42">
        <f>(N3-$O$27)^3</f>
        <v>-27.472292594723406</v>
      </c>
      <c r="Q3" s="42">
        <f>(N3-$O$27)^4</f>
        <v>82.89465678581756</v>
      </c>
    </row>
    <row r="4" spans="1:17" x14ac:dyDescent="0.25">
      <c r="A4" s="37">
        <v>2001</v>
      </c>
      <c r="B4" s="37">
        <v>10</v>
      </c>
      <c r="E4" s="38">
        <v>7000.1</v>
      </c>
      <c r="F4" s="39">
        <v>10000</v>
      </c>
      <c r="G4" s="40">
        <f t="shared" ref="G4:G12" si="0">AVERAGE(E4:F4)</f>
        <v>8500.0499999999993</v>
      </c>
      <c r="H4" s="35">
        <v>6</v>
      </c>
      <c r="I4" s="41">
        <f t="shared" ref="I4:I12" si="1">(G4-$F$14)^3*H4</f>
        <v>-138821645708880.16</v>
      </c>
      <c r="J4" s="41">
        <f t="shared" ref="J4:J12" si="2">(G4-$F$14)^4*H4</f>
        <v>3.9557226556528957E+18</v>
      </c>
      <c r="N4" s="35">
        <v>9.5</v>
      </c>
      <c r="O4" s="42">
        <f>(N4-$O$27)^2</f>
        <v>5.3703024574669174</v>
      </c>
      <c r="P4" s="42">
        <f>(N4-$O$27)^3</f>
        <v>-12.445092216651593</v>
      </c>
      <c r="Q4" s="42">
        <f>(N4-$O$27)^4</f>
        <v>28.840148484675211</v>
      </c>
    </row>
    <row r="5" spans="1:17" x14ac:dyDescent="0.25">
      <c r="A5" s="37">
        <v>2002</v>
      </c>
      <c r="B5" s="37">
        <v>10.5</v>
      </c>
      <c r="E5" s="38">
        <v>10000.1</v>
      </c>
      <c r="F5" s="39">
        <v>14000</v>
      </c>
      <c r="G5" s="40">
        <f t="shared" si="0"/>
        <v>12000.05</v>
      </c>
      <c r="H5" s="35">
        <v>10</v>
      </c>
      <c r="I5" s="41">
        <f t="shared" si="1"/>
        <v>-156156250006250.13</v>
      </c>
      <c r="J5" s="41">
        <f t="shared" si="2"/>
        <v>3.9031253127499725E+18</v>
      </c>
      <c r="N5" s="35">
        <v>9.6</v>
      </c>
      <c r="O5" s="42">
        <f>(N5-$O$27)^2</f>
        <v>4.9168241965973536</v>
      </c>
      <c r="P5" s="42">
        <f>(N5-$O$27)^3</f>
        <v>-10.902523218541958</v>
      </c>
      <c r="Q5" s="42">
        <f>(N5-$O$27)^4</f>
        <v>24.175160180245211</v>
      </c>
    </row>
    <row r="6" spans="1:17" x14ac:dyDescent="0.25">
      <c r="A6" s="37">
        <v>2003</v>
      </c>
      <c r="B6" s="37">
        <v>11.1</v>
      </c>
      <c r="E6" s="38">
        <v>14000.1</v>
      </c>
      <c r="F6" s="39">
        <v>19000</v>
      </c>
      <c r="G6" s="40">
        <f t="shared" si="0"/>
        <v>16500.05</v>
      </c>
      <c r="H6" s="35">
        <v>13</v>
      </c>
      <c r="I6" s="41">
        <f t="shared" si="1"/>
        <v>-111914679854119.95</v>
      </c>
      <c r="J6" s="41">
        <f t="shared" si="2"/>
        <v>2.293691251695509E+18</v>
      </c>
      <c r="N6" s="35">
        <v>9.8000000000000007</v>
      </c>
      <c r="O6" s="42">
        <f>(N6-$O$27)^2</f>
        <v>4.0698676748582194</v>
      </c>
      <c r="P6" s="42">
        <f>(N6-$O$27)^3</f>
        <v>-8.2105156571052742</v>
      </c>
      <c r="Q6" s="42">
        <f>(N6-$O$27)^4</f>
        <v>16.56382289085585</v>
      </c>
    </row>
    <row r="7" spans="1:17" x14ac:dyDescent="0.25">
      <c r="A7" s="37">
        <v>2004</v>
      </c>
      <c r="B7" s="37">
        <v>11.2</v>
      </c>
      <c r="E7" s="38">
        <v>19000.099999999999</v>
      </c>
      <c r="F7" s="39">
        <v>27000</v>
      </c>
      <c r="G7" s="40">
        <f t="shared" si="0"/>
        <v>23000.05</v>
      </c>
      <c r="H7" s="35">
        <v>18</v>
      </c>
      <c r="I7" s="41">
        <f t="shared" si="1"/>
        <v>-49339088321309.484</v>
      </c>
      <c r="J7" s="41">
        <f t="shared" si="2"/>
        <v>6.9050049171763827E+17</v>
      </c>
      <c r="N7" s="35">
        <v>9.8000000000000007</v>
      </c>
      <c r="O7" s="42">
        <f>(N7-$O$27)^2</f>
        <v>4.0698676748582194</v>
      </c>
      <c r="P7" s="42">
        <f>(N7-$O$27)^3</f>
        <v>-8.2105156571052742</v>
      </c>
      <c r="Q7" s="42">
        <f>(N7-$O$27)^4</f>
        <v>16.56382289085585</v>
      </c>
    </row>
    <row r="8" spans="1:17" x14ac:dyDescent="0.25">
      <c r="A8" s="37">
        <v>2005</v>
      </c>
      <c r="B8" s="37">
        <v>11</v>
      </c>
      <c r="E8" s="38">
        <v>27000.1</v>
      </c>
      <c r="F8" s="39">
        <v>45000</v>
      </c>
      <c r="G8" s="40">
        <f t="shared" si="0"/>
        <v>36000.050000000003</v>
      </c>
      <c r="H8" s="35">
        <v>21</v>
      </c>
      <c r="I8" s="41">
        <f t="shared" si="1"/>
        <v>-20686510003.4879</v>
      </c>
      <c r="J8" s="41">
        <f t="shared" si="2"/>
        <v>20583056766960.527</v>
      </c>
      <c r="N8" s="35">
        <v>10</v>
      </c>
      <c r="O8" s="42">
        <f>(N8-$O$27)^2</f>
        <v>3.3029111531190916</v>
      </c>
      <c r="P8" s="42">
        <f>(N8-$O$27)^3</f>
        <v>-6.0026820087120871</v>
      </c>
      <c r="Q8" s="42">
        <f>(N8-$O$27)^4</f>
        <v>10.909222085398486</v>
      </c>
    </row>
    <row r="9" spans="1:17" x14ac:dyDescent="0.25">
      <c r="A9" s="37">
        <v>2006</v>
      </c>
      <c r="B9" s="37">
        <v>11.4</v>
      </c>
      <c r="E9" s="38">
        <v>45000.1</v>
      </c>
      <c r="F9" s="39">
        <v>60000</v>
      </c>
      <c r="G9" s="40">
        <f t="shared" si="0"/>
        <v>52500.05</v>
      </c>
      <c r="H9" s="35">
        <v>15</v>
      </c>
      <c r="I9" s="41">
        <f t="shared" si="1"/>
        <v>55912209507601.789</v>
      </c>
      <c r="J9" s="41">
        <f t="shared" si="2"/>
        <v>8.6691886432757491E+17</v>
      </c>
      <c r="N9" s="35">
        <v>10.5</v>
      </c>
      <c r="O9" s="42">
        <f>(N9-$O$27)^2</f>
        <v>1.7355198487712657</v>
      </c>
      <c r="P9" s="42">
        <f>(N9-$O$27)^3</f>
        <v>-2.2863587572943191</v>
      </c>
      <c r="Q9" s="42">
        <f>(N9-$O$27)^4</f>
        <v>3.0120291454790373</v>
      </c>
    </row>
    <row r="10" spans="1:17" x14ac:dyDescent="0.25">
      <c r="A10" s="37">
        <v>2007</v>
      </c>
      <c r="B10" s="37">
        <v>12.9</v>
      </c>
      <c r="E10" s="38">
        <v>60000.1</v>
      </c>
      <c r="F10" s="39">
        <v>75000</v>
      </c>
      <c r="G10" s="40">
        <f t="shared" si="0"/>
        <v>67500.05</v>
      </c>
      <c r="H10" s="35">
        <v>6</v>
      </c>
      <c r="I10" s="41">
        <f t="shared" si="1"/>
        <v>170319502975740.94</v>
      </c>
      <c r="J10" s="41">
        <f t="shared" si="2"/>
        <v>5.1955966085944801E+18</v>
      </c>
      <c r="N10" s="35">
        <v>10.7</v>
      </c>
      <c r="O10" s="42">
        <f>(N10-$O$27)^2</f>
        <v>1.248563327032137</v>
      </c>
      <c r="P10" s="42">
        <f>(N10-$O$27)^3</f>
        <v>-1.3951338045533015</v>
      </c>
      <c r="Q10" s="42">
        <f>(N10-$O$27)^4</f>
        <v>1.5589103816095591</v>
      </c>
    </row>
    <row r="11" spans="1:17" x14ac:dyDescent="0.25">
      <c r="A11" s="37">
        <v>2008</v>
      </c>
      <c r="B11" s="37">
        <v>13.7</v>
      </c>
      <c r="E11" s="38">
        <v>75000.100000000006</v>
      </c>
      <c r="F11" s="39">
        <v>100000</v>
      </c>
      <c r="G11" s="40">
        <f t="shared" si="0"/>
        <v>87500.05</v>
      </c>
      <c r="H11" s="35">
        <v>5</v>
      </c>
      <c r="I11" s="41">
        <f t="shared" si="1"/>
        <v>644129450949451</v>
      </c>
      <c r="J11" s="41">
        <f t="shared" si="2"/>
        <v>3.2531758564331475E+19</v>
      </c>
      <c r="N11" s="35">
        <v>11</v>
      </c>
      <c r="O11" s="42">
        <f>(N11-$O$27)^2</f>
        <v>0.66812854442344005</v>
      </c>
      <c r="P11" s="42">
        <f>(N11-$O$27)^3</f>
        <v>-0.54612246239828999</v>
      </c>
      <c r="Q11" s="42">
        <f>(N11-$O$27)^4</f>
        <v>0.44639575187338471</v>
      </c>
    </row>
    <row r="12" spans="1:17" x14ac:dyDescent="0.25">
      <c r="A12" s="37">
        <v>2009</v>
      </c>
      <c r="B12" s="37">
        <v>13.9</v>
      </c>
      <c r="E12" s="38">
        <v>100000.1</v>
      </c>
      <c r="F12" s="39">
        <v>150000</v>
      </c>
      <c r="G12" s="40">
        <f t="shared" si="0"/>
        <v>125000.05</v>
      </c>
      <c r="H12" s="35">
        <v>4</v>
      </c>
      <c r="I12" s="41">
        <f t="shared" si="1"/>
        <v>2726352759339060.5</v>
      </c>
      <c r="J12" s="41">
        <f t="shared" si="2"/>
        <v>2.3993267731198676E+20</v>
      </c>
      <c r="N12" s="35">
        <v>11.1</v>
      </c>
      <c r="O12" s="42">
        <f>(N12-$O$27)^2</f>
        <v>0.51465028355387532</v>
      </c>
      <c r="P12" s="42">
        <f>(N12-$O$27)^3</f>
        <v>-0.36920563820169322</v>
      </c>
      <c r="Q12" s="42">
        <f>(N12-$O$27)^4</f>
        <v>0.26486491436208426</v>
      </c>
    </row>
    <row r="13" spans="1:17" x14ac:dyDescent="0.25">
      <c r="A13" s="37">
        <v>2010</v>
      </c>
      <c r="B13" s="37">
        <v>14</v>
      </c>
      <c r="E13" s="33" t="s">
        <v>275</v>
      </c>
      <c r="F13" s="34"/>
      <c r="G13" s="35" t="s">
        <v>281</v>
      </c>
      <c r="H13" s="35">
        <v>100</v>
      </c>
      <c r="I13" s="41">
        <f>SUM(I3:I12)</f>
        <v>2990146737634791</v>
      </c>
      <c r="J13" s="41">
        <f>SUM(J3:J12)</f>
        <v>2.9440481439903905E+20</v>
      </c>
      <c r="N13" s="35">
        <v>11.2</v>
      </c>
      <c r="O13" s="42">
        <f>(N13-$O$27)^2</f>
        <v>0.38117202268431055</v>
      </c>
      <c r="P13" s="42">
        <f>(N13-$O$27)^3</f>
        <v>-0.2353322922659658</v>
      </c>
      <c r="Q13" s="42">
        <f>(N13-$O$27)^4</f>
        <v>0.14529211087724855</v>
      </c>
    </row>
    <row r="14" spans="1:17" x14ac:dyDescent="0.25">
      <c r="A14" s="37">
        <v>2011</v>
      </c>
      <c r="B14" s="37">
        <v>14.1</v>
      </c>
      <c r="E14" s="44" t="s">
        <v>232</v>
      </c>
      <c r="F14" s="40">
        <f>SUMPRODUCT(G3:G12,H3:H12)/H13</f>
        <v>36995.049000000006</v>
      </c>
      <c r="N14" s="35">
        <v>11.2</v>
      </c>
      <c r="O14" s="42">
        <f>(N14-$O$27)^2</f>
        <v>0.38117202268431055</v>
      </c>
      <c r="P14" s="42">
        <f>(N14-$O$27)^3</f>
        <v>-0.2353322922659658</v>
      </c>
      <c r="Q14" s="42">
        <f>(N14-$O$27)^4</f>
        <v>0.14529211087724855</v>
      </c>
    </row>
    <row r="15" spans="1:17" x14ac:dyDescent="0.25">
      <c r="A15" s="37">
        <v>2012</v>
      </c>
      <c r="B15" s="37">
        <v>14.7</v>
      </c>
      <c r="N15" s="35">
        <v>11.4</v>
      </c>
      <c r="O15" s="42">
        <f>(N15-$O$27)^2</f>
        <v>0.17421550094517907</v>
      </c>
      <c r="P15" s="42">
        <f>(N15-$O$27)^3</f>
        <v>-7.271603517711811E-2</v>
      </c>
      <c r="Q15" s="42">
        <f>(N15-$O$27)^4</f>
        <v>3.0351040769579687E-2</v>
      </c>
    </row>
    <row r="16" spans="1:17" x14ac:dyDescent="0.25">
      <c r="A16" s="37">
        <v>2013</v>
      </c>
      <c r="B16" s="37">
        <v>14.5</v>
      </c>
      <c r="N16" s="35">
        <v>12.2</v>
      </c>
      <c r="O16" s="42">
        <f>(N16-$O$27)^2</f>
        <v>0.14638941398865751</v>
      </c>
      <c r="P16" s="42">
        <f>(N16-$O$27)^3</f>
        <v>5.6009862743486287E-2</v>
      </c>
      <c r="Q16" s="42">
        <f>(N16-$O$27)^4</f>
        <v>2.1429860527942556E-2</v>
      </c>
    </row>
    <row r="17" spans="1:17" x14ac:dyDescent="0.25">
      <c r="A17" s="37">
        <v>2014</v>
      </c>
      <c r="B17" s="37">
        <v>14.4</v>
      </c>
      <c r="N17" s="35">
        <v>12.8</v>
      </c>
      <c r="O17" s="42">
        <f>(N17-$O$27)^2</f>
        <v>0.96551984877126851</v>
      </c>
      <c r="P17" s="42">
        <f>(N17-$O$27)^3</f>
        <v>0.94872819922742135</v>
      </c>
      <c r="Q17" s="42">
        <f>(N17-$O$27)^4</f>
        <v>0.93222857837129325</v>
      </c>
    </row>
    <row r="18" spans="1:17" x14ac:dyDescent="0.25">
      <c r="A18" s="37">
        <v>2015</v>
      </c>
      <c r="B18" s="37">
        <v>12.8</v>
      </c>
      <c r="N18" s="35">
        <v>12.9</v>
      </c>
      <c r="O18" s="42">
        <f>(N18-$O$27)^2</f>
        <v>1.1720415879017028</v>
      </c>
      <c r="P18" s="42">
        <f>(N18-$O$27)^3</f>
        <v>1.2688624147283658</v>
      </c>
      <c r="Q18" s="42">
        <f>(N18-$O$27)^4</f>
        <v>1.3736814837711449</v>
      </c>
    </row>
    <row r="19" spans="1:17" x14ac:dyDescent="0.25">
      <c r="A19" s="37">
        <v>2016</v>
      </c>
      <c r="B19" s="37">
        <v>12.2</v>
      </c>
      <c r="N19" s="35">
        <v>13.7</v>
      </c>
      <c r="O19" s="42">
        <f>(N19-$O$27)^2</f>
        <v>3.5442155009451781</v>
      </c>
      <c r="P19" s="42">
        <f>(N19-$O$27)^3</f>
        <v>6.6723709213446165</v>
      </c>
      <c r="Q19" s="42">
        <f>(N19-$O$27)^4</f>
        <v>12.56146351714008</v>
      </c>
    </row>
    <row r="20" spans="1:17" x14ac:dyDescent="0.25">
      <c r="A20" s="37">
        <v>2017</v>
      </c>
      <c r="B20" s="37">
        <v>11.2</v>
      </c>
      <c r="N20" s="35">
        <v>13.9</v>
      </c>
      <c r="O20" s="42">
        <f>(N20-$O$27)^2</f>
        <v>4.3372589792060516</v>
      </c>
      <c r="P20" s="42">
        <f>(N20-$O$27)^3</f>
        <v>9.0328132653899971</v>
      </c>
      <c r="Q20" s="42">
        <f>(N20-$O$27)^4</f>
        <v>18.81181545270352</v>
      </c>
    </row>
    <row r="21" spans="1:17" x14ac:dyDescent="0.25">
      <c r="A21" s="37">
        <v>2018</v>
      </c>
      <c r="B21" s="37">
        <v>10.7</v>
      </c>
      <c r="N21" s="35">
        <v>14</v>
      </c>
      <c r="O21" s="42">
        <f>(N21-$O$27)^2</f>
        <v>4.7637807183364851</v>
      </c>
      <c r="P21" s="42">
        <f>(N21-$O$27)^3</f>
        <v>10.397469220021373</v>
      </c>
      <c r="Q21" s="42">
        <f>(N21-$O$27)^4</f>
        <v>22.693606732394478</v>
      </c>
    </row>
    <row r="22" spans="1:17" x14ac:dyDescent="0.25">
      <c r="A22" s="37">
        <v>2019</v>
      </c>
      <c r="B22" s="37">
        <v>9.8000000000000007</v>
      </c>
      <c r="N22" s="35">
        <v>14.1</v>
      </c>
      <c r="O22" s="42">
        <f>(N22-$O$27)^2</f>
        <v>5.2103024574669181</v>
      </c>
      <c r="P22" s="42">
        <f>(N22-$O$27)^3</f>
        <v>11.893081696391878</v>
      </c>
      <c r="Q22" s="42">
        <f>(N22-$O$27)^4</f>
        <v>27.147251698285807</v>
      </c>
    </row>
    <row r="23" spans="1:17" x14ac:dyDescent="0.25">
      <c r="A23" s="37">
        <v>2020</v>
      </c>
      <c r="B23" s="37">
        <v>9.6</v>
      </c>
      <c r="N23" s="35">
        <v>14.4</v>
      </c>
      <c r="O23" s="42">
        <f>(N23-$O$27)^2</f>
        <v>6.6698676748582262</v>
      </c>
      <c r="P23" s="42">
        <f>(N23-$O$27)^3</f>
        <v>17.225658255938207</v>
      </c>
      <c r="Q23" s="42">
        <f>(N23-$O$27)^4</f>
        <v>44.487134800118682</v>
      </c>
    </row>
    <row r="24" spans="1:17" x14ac:dyDescent="0.25">
      <c r="A24" s="37">
        <v>2021</v>
      </c>
      <c r="B24" s="37">
        <v>9.5</v>
      </c>
      <c r="N24" s="35">
        <v>14.5</v>
      </c>
      <c r="O24" s="42">
        <f>(N24-$O$27)^2</f>
        <v>7.1963894139886593</v>
      </c>
      <c r="P24" s="42">
        <f>(N24-$O$27)^3</f>
        <v>19.305096819265231</v>
      </c>
      <c r="Q24" s="42">
        <f>(N24-$O$27)^4</f>
        <v>51.788020597768039</v>
      </c>
    </row>
    <row r="25" spans="1:17" x14ac:dyDescent="0.25">
      <c r="A25" s="37">
        <v>2022</v>
      </c>
      <c r="B25" s="37">
        <v>8.8000000000000007</v>
      </c>
      <c r="N25" s="35">
        <v>14.7</v>
      </c>
      <c r="O25" s="42">
        <f>(N25-$O$27)^2</f>
        <v>8.3094328922495251</v>
      </c>
      <c r="P25" s="42">
        <f>(N25-$O$27)^3</f>
        <v>23.95284351113667</v>
      </c>
      <c r="Q25" s="42">
        <f>(N25-$O$27)^4</f>
        <v>69.046674990798309</v>
      </c>
    </row>
    <row r="26" spans="1:17" x14ac:dyDescent="0.25">
      <c r="N26" s="35" t="s">
        <v>275</v>
      </c>
      <c r="O26" s="42">
        <f>SUM(O3:O25)</f>
        <v>78.253043478260849</v>
      </c>
      <c r="P26" s="42">
        <f>SUM(P3:P25)</f>
        <v>22.369111531190981</v>
      </c>
      <c r="Q26" s="42">
        <f>SUM(Q3:Q25)</f>
        <v>434.41327648557552</v>
      </c>
    </row>
    <row r="27" spans="1:17" x14ac:dyDescent="0.25">
      <c r="N27" s="32" t="s">
        <v>232</v>
      </c>
      <c r="O27" s="42">
        <f>AVERAGE(N3:N25)</f>
        <v>11.817391304347826</v>
      </c>
    </row>
    <row r="28" spans="1:17" x14ac:dyDescent="0.25">
      <c r="N28" s="32" t="s">
        <v>280</v>
      </c>
      <c r="O28" s="46">
        <f>_xlfn.STDEV.S(N3:N25)</f>
        <v>1.8859895338360502</v>
      </c>
    </row>
  </sheetData>
  <mergeCells count="2">
    <mergeCell ref="E2:F2"/>
    <mergeCell ref="E13:F1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66E45C-0E28-4645-B95F-FBC6CB3C5298}">
  <dimension ref="A1:D14"/>
  <sheetViews>
    <sheetView workbookViewId="0">
      <selection activeCell="D19" sqref="D19"/>
    </sheetView>
  </sheetViews>
  <sheetFormatPr defaultRowHeight="15" x14ac:dyDescent="0.25"/>
  <cols>
    <col min="1" max="1" width="9.140625" style="12"/>
    <col min="2" max="2" width="10.140625" style="12" customWidth="1"/>
    <col min="3" max="3" width="14.140625" customWidth="1"/>
  </cols>
  <sheetData>
    <row r="1" spans="1:4" ht="45" x14ac:dyDescent="0.25">
      <c r="A1" s="14" t="s">
        <v>112</v>
      </c>
      <c r="B1" s="14" t="s">
        <v>113</v>
      </c>
      <c r="C1" s="14" t="s">
        <v>114</v>
      </c>
    </row>
    <row r="2" spans="1:4" x14ac:dyDescent="0.25">
      <c r="A2" s="15">
        <v>2011</v>
      </c>
      <c r="B2" s="16">
        <v>60114.000836875632</v>
      </c>
      <c r="C2" s="17">
        <v>23369</v>
      </c>
    </row>
    <row r="3" spans="1:4" x14ac:dyDescent="0.25">
      <c r="A3" s="15">
        <v>2012</v>
      </c>
      <c r="B3" s="16">
        <v>68103.449627682989</v>
      </c>
      <c r="C3" s="17">
        <v>26629</v>
      </c>
    </row>
    <row r="4" spans="1:4" x14ac:dyDescent="0.25">
      <c r="A4" s="15">
        <v>2013</v>
      </c>
      <c r="B4" s="16">
        <v>72985.701130099638</v>
      </c>
      <c r="C4" s="17">
        <v>29792</v>
      </c>
    </row>
    <row r="5" spans="1:4" x14ac:dyDescent="0.25">
      <c r="A5" s="15">
        <v>2014</v>
      </c>
      <c r="B5" s="16">
        <v>79030.040075432247</v>
      </c>
      <c r="C5" s="17">
        <v>32495</v>
      </c>
    </row>
    <row r="6" spans="1:4" x14ac:dyDescent="0.25">
      <c r="A6" s="15">
        <v>2015</v>
      </c>
      <c r="B6" s="16">
        <v>83087.360055402271</v>
      </c>
      <c r="C6" s="17">
        <v>34030</v>
      </c>
    </row>
    <row r="7" spans="1:4" x14ac:dyDescent="0.25">
      <c r="A7" s="15">
        <v>2016</v>
      </c>
      <c r="B7" s="16">
        <v>85616.08381473858</v>
      </c>
      <c r="C7" s="17">
        <v>36709</v>
      </c>
    </row>
    <row r="8" spans="1:4" x14ac:dyDescent="0.25">
      <c r="A8" s="15">
        <v>2017</v>
      </c>
      <c r="B8" s="16">
        <v>91843.154241352444</v>
      </c>
      <c r="C8" s="17">
        <v>39167</v>
      </c>
    </row>
    <row r="9" spans="1:4" x14ac:dyDescent="0.25">
      <c r="A9" s="15">
        <v>2018</v>
      </c>
      <c r="B9" s="16">
        <v>103861.65108924644</v>
      </c>
      <c r="C9" s="17">
        <v>43724</v>
      </c>
    </row>
    <row r="10" spans="1:4" x14ac:dyDescent="0.25">
      <c r="A10" s="15">
        <v>2019</v>
      </c>
      <c r="B10" s="16">
        <v>109608.30574101</v>
      </c>
      <c r="C10" s="17">
        <v>47867</v>
      </c>
    </row>
    <row r="11" spans="1:4" x14ac:dyDescent="0.25">
      <c r="A11" s="15">
        <v>2020</v>
      </c>
      <c r="B11" s="16">
        <v>107658.13102957194</v>
      </c>
      <c r="C11" s="17">
        <v>51344</v>
      </c>
    </row>
    <row r="12" spans="1:4" x14ac:dyDescent="0.25">
      <c r="A12" s="15">
        <v>2021</v>
      </c>
      <c r="B12" s="16">
        <v>135773.76902037914</v>
      </c>
      <c r="C12" s="17">
        <v>57244</v>
      </c>
    </row>
    <row r="13" spans="1:4" x14ac:dyDescent="0.25">
      <c r="A13" s="15">
        <v>2022</v>
      </c>
      <c r="B13" s="16">
        <v>155350.35903744382</v>
      </c>
      <c r="C13" s="17">
        <v>65338</v>
      </c>
    </row>
    <row r="14" spans="1:4" x14ac:dyDescent="0.25">
      <c r="D14" s="13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7EE45-3BB6-412F-AC7B-3E54A04BC9AE}">
  <dimension ref="A1:S94"/>
  <sheetViews>
    <sheetView zoomScaleNormal="100" workbookViewId="0">
      <selection activeCell="H60" sqref="H60"/>
    </sheetView>
  </sheetViews>
  <sheetFormatPr defaultRowHeight="15" x14ac:dyDescent="0.25"/>
  <cols>
    <col min="1" max="1" width="26.5703125" style="1" customWidth="1"/>
    <col min="2" max="2" width="10.140625" style="1" bestFit="1" customWidth="1"/>
    <col min="3" max="7" width="9.140625" style="1"/>
    <col min="8" max="8" width="23.7109375" style="1" customWidth="1"/>
    <col min="9" max="9" width="16.7109375" style="1" customWidth="1"/>
    <col min="10" max="11" width="9.140625" style="1"/>
    <col min="12" max="13" width="25.85546875" style="1" customWidth="1"/>
    <col min="14" max="16" width="9.140625" style="1"/>
    <col min="17" max="17" width="38.140625" style="1" bestFit="1" customWidth="1"/>
    <col min="18" max="18" width="9.140625" style="1"/>
    <col min="19" max="19" width="14.140625" style="1" customWidth="1"/>
    <col min="20" max="16384" width="9.140625" style="1"/>
  </cols>
  <sheetData>
    <row r="1" spans="1:19" x14ac:dyDescent="0.25">
      <c r="A1" s="3" t="s">
        <v>267</v>
      </c>
      <c r="H1" s="3" t="s">
        <v>268</v>
      </c>
      <c r="L1" s="30" t="s">
        <v>269</v>
      </c>
      <c r="M1" s="30"/>
      <c r="N1" s="30"/>
      <c r="O1" s="30"/>
      <c r="P1" s="30"/>
      <c r="Q1" s="30"/>
      <c r="R1" s="30"/>
      <c r="S1" s="30"/>
    </row>
    <row r="2" spans="1:19" ht="47.25" customHeight="1" x14ac:dyDescent="0.25">
      <c r="A2" s="29" t="s">
        <v>230</v>
      </c>
      <c r="B2" s="29" t="s">
        <v>249</v>
      </c>
      <c r="C2" s="29"/>
      <c r="H2" s="19" t="s">
        <v>230</v>
      </c>
      <c r="I2" s="19" t="s">
        <v>229</v>
      </c>
      <c r="L2" s="19" t="s">
        <v>230</v>
      </c>
      <c r="M2" s="19" t="s">
        <v>231</v>
      </c>
      <c r="N2" s="19" t="s">
        <v>229</v>
      </c>
      <c r="Q2" s="23" t="s">
        <v>231</v>
      </c>
      <c r="R2" s="23" t="s">
        <v>233</v>
      </c>
      <c r="S2" s="23" t="s">
        <v>229</v>
      </c>
    </row>
    <row r="3" spans="1:19" ht="30" x14ac:dyDescent="0.25">
      <c r="A3" s="29"/>
      <c r="B3" s="25">
        <v>2019</v>
      </c>
      <c r="C3" s="25">
        <v>2020</v>
      </c>
      <c r="H3" s="20" t="s">
        <v>204</v>
      </c>
      <c r="I3" s="21" t="s">
        <v>234</v>
      </c>
      <c r="L3" s="20" t="s">
        <v>224</v>
      </c>
      <c r="M3" s="20" t="s">
        <v>217</v>
      </c>
      <c r="N3" s="21">
        <v>403</v>
      </c>
      <c r="Q3" s="24" t="s">
        <v>217</v>
      </c>
      <c r="R3" s="24">
        <f>COUNTIF($M$3:$M$52,Q3)</f>
        <v>7</v>
      </c>
      <c r="S3" s="24">
        <f>SUMIF($M$3:$M$52,Q3,$N$3:$N$52)</f>
        <v>1700</v>
      </c>
    </row>
    <row r="4" spans="1:19" ht="30" x14ac:dyDescent="0.25">
      <c r="A4" s="20" t="s">
        <v>116</v>
      </c>
      <c r="B4" s="25">
        <v>826</v>
      </c>
      <c r="C4" s="25">
        <v>834</v>
      </c>
      <c r="H4" s="20" t="s">
        <v>224</v>
      </c>
      <c r="I4" s="21">
        <v>403</v>
      </c>
      <c r="L4" s="20" t="s">
        <v>227</v>
      </c>
      <c r="M4" s="20" t="s">
        <v>217</v>
      </c>
      <c r="N4" s="21">
        <v>78</v>
      </c>
      <c r="Q4" s="24" t="s">
        <v>167</v>
      </c>
      <c r="R4" s="24">
        <f t="shared" ref="R4:R10" si="0">COUNTIF($M$3:$M$52,Q4)</f>
        <v>6</v>
      </c>
      <c r="S4" s="24">
        <f t="shared" ref="S4:S10" si="1">SUMIF($M$3:$M$52,Q4,$N$3:$N$52)</f>
        <v>2205</v>
      </c>
    </row>
    <row r="5" spans="1:19" ht="30" x14ac:dyDescent="0.25">
      <c r="A5" s="20" t="s">
        <v>117</v>
      </c>
      <c r="B5" s="25">
        <v>595</v>
      </c>
      <c r="C5" s="25">
        <v>583</v>
      </c>
      <c r="H5" s="20" t="s">
        <v>137</v>
      </c>
      <c r="I5" s="21">
        <v>545</v>
      </c>
      <c r="L5" s="20" t="s">
        <v>220</v>
      </c>
      <c r="M5" s="20" t="s">
        <v>217</v>
      </c>
      <c r="N5" s="21">
        <v>524</v>
      </c>
      <c r="Q5" s="24" t="s">
        <v>134</v>
      </c>
      <c r="R5" s="24">
        <f t="shared" si="0"/>
        <v>9</v>
      </c>
      <c r="S5" s="24">
        <f t="shared" si="1"/>
        <v>4342</v>
      </c>
    </row>
    <row r="6" spans="1:19" ht="30" x14ac:dyDescent="0.25">
      <c r="A6" s="20" t="s">
        <v>118</v>
      </c>
      <c r="B6" s="25">
        <v>721</v>
      </c>
      <c r="C6" s="25">
        <v>710</v>
      </c>
      <c r="H6" s="20" t="s">
        <v>153</v>
      </c>
      <c r="I6" s="21">
        <v>503</v>
      </c>
      <c r="L6" s="20" t="s">
        <v>221</v>
      </c>
      <c r="M6" s="20" t="s">
        <v>217</v>
      </c>
      <c r="N6" s="21">
        <v>182</v>
      </c>
      <c r="Q6" s="24" t="s">
        <v>157</v>
      </c>
      <c r="R6" s="24">
        <f t="shared" si="0"/>
        <v>4</v>
      </c>
      <c r="S6" s="24">
        <f t="shared" si="1"/>
        <v>918</v>
      </c>
    </row>
    <row r="7" spans="1:19" ht="30" x14ac:dyDescent="0.25">
      <c r="A7" s="20" t="s">
        <v>119</v>
      </c>
      <c r="B7" s="25" t="s">
        <v>250</v>
      </c>
      <c r="C7" s="25" t="s">
        <v>238</v>
      </c>
      <c r="H7" s="20" t="s">
        <v>116</v>
      </c>
      <c r="I7" s="21">
        <v>834</v>
      </c>
      <c r="L7" s="20" t="s">
        <v>225</v>
      </c>
      <c r="M7" s="20" t="s">
        <v>217</v>
      </c>
      <c r="N7" s="21">
        <v>86</v>
      </c>
      <c r="Q7" s="24" t="s">
        <v>200</v>
      </c>
      <c r="R7" s="24">
        <f t="shared" si="0"/>
        <v>7</v>
      </c>
      <c r="S7" s="24">
        <f t="shared" si="1"/>
        <v>99</v>
      </c>
    </row>
    <row r="8" spans="1:19" ht="30" x14ac:dyDescent="0.25">
      <c r="A8" s="20" t="s">
        <v>120</v>
      </c>
      <c r="B8" s="25">
        <v>517</v>
      </c>
      <c r="C8" s="25">
        <v>514</v>
      </c>
      <c r="H8" s="20" t="s">
        <v>117</v>
      </c>
      <c r="I8" s="21">
        <v>583</v>
      </c>
      <c r="L8" s="20" t="s">
        <v>222</v>
      </c>
      <c r="M8" s="20" t="s">
        <v>217</v>
      </c>
      <c r="N8" s="21" t="s">
        <v>235</v>
      </c>
      <c r="Q8" s="24" t="s">
        <v>188</v>
      </c>
      <c r="R8" s="24">
        <f t="shared" si="0"/>
        <v>1</v>
      </c>
      <c r="S8" s="24">
        <f t="shared" si="1"/>
        <v>371</v>
      </c>
    </row>
    <row r="9" spans="1:19" ht="30" x14ac:dyDescent="0.25">
      <c r="A9" s="20" t="s">
        <v>121</v>
      </c>
      <c r="B9" s="25">
        <v>537</v>
      </c>
      <c r="C9" s="25">
        <v>539</v>
      </c>
      <c r="H9" s="20" t="s">
        <v>118</v>
      </c>
      <c r="I9" s="21">
        <v>710</v>
      </c>
      <c r="L9" s="20" t="s">
        <v>218</v>
      </c>
      <c r="M9" s="20" t="s">
        <v>217</v>
      </c>
      <c r="N9" s="21">
        <v>427</v>
      </c>
      <c r="Q9" s="24" t="s">
        <v>115</v>
      </c>
      <c r="R9" s="24">
        <f t="shared" si="0"/>
        <v>11</v>
      </c>
      <c r="S9" s="24">
        <f t="shared" si="1"/>
        <v>4993</v>
      </c>
    </row>
    <row r="10" spans="1:19" ht="30" x14ac:dyDescent="0.25">
      <c r="A10" s="20" t="s">
        <v>122</v>
      </c>
      <c r="B10" s="25">
        <v>310</v>
      </c>
      <c r="C10" s="25">
        <v>310</v>
      </c>
      <c r="H10" s="20" t="s">
        <v>154</v>
      </c>
      <c r="I10" s="21" t="s">
        <v>236</v>
      </c>
      <c r="L10" s="20" t="s">
        <v>178</v>
      </c>
      <c r="M10" s="20" t="s">
        <v>167</v>
      </c>
      <c r="N10" s="21">
        <v>632</v>
      </c>
      <c r="Q10" s="24" t="s">
        <v>148</v>
      </c>
      <c r="R10" s="24">
        <f t="shared" si="0"/>
        <v>5</v>
      </c>
      <c r="S10" s="24">
        <f t="shared" si="1"/>
        <v>840</v>
      </c>
    </row>
    <row r="11" spans="1:19" ht="30" x14ac:dyDescent="0.25">
      <c r="A11" s="20" t="s">
        <v>123</v>
      </c>
      <c r="B11" s="25">
        <v>569</v>
      </c>
      <c r="C11" s="25">
        <v>557</v>
      </c>
      <c r="H11" s="20" t="s">
        <v>141</v>
      </c>
      <c r="I11" s="21">
        <v>570</v>
      </c>
      <c r="L11" s="20" t="s">
        <v>179</v>
      </c>
      <c r="M11" s="20" t="s">
        <v>167</v>
      </c>
      <c r="N11" s="21" t="s">
        <v>237</v>
      </c>
    </row>
    <row r="12" spans="1:19" ht="30" x14ac:dyDescent="0.25">
      <c r="A12" s="20" t="s">
        <v>124</v>
      </c>
      <c r="B12" s="25">
        <v>598</v>
      </c>
      <c r="C12" s="25">
        <v>596</v>
      </c>
      <c r="H12" s="20" t="s">
        <v>119</v>
      </c>
      <c r="I12" s="21" t="s">
        <v>238</v>
      </c>
      <c r="L12" s="20" t="s">
        <v>181</v>
      </c>
      <c r="M12" s="20" t="s">
        <v>167</v>
      </c>
      <c r="N12" s="21">
        <v>933</v>
      </c>
      <c r="S12" s="1">
        <f>SUM(S3:S10)/SUM(R3:R10)</f>
        <v>309.36</v>
      </c>
    </row>
    <row r="13" spans="1:19" ht="30" x14ac:dyDescent="0.25">
      <c r="A13" s="20" t="s">
        <v>125</v>
      </c>
      <c r="B13" s="25" t="s">
        <v>251</v>
      </c>
      <c r="C13" s="25" t="s">
        <v>246</v>
      </c>
      <c r="H13" s="20" t="s">
        <v>227</v>
      </c>
      <c r="I13" s="21">
        <v>78</v>
      </c>
      <c r="L13" s="20" t="s">
        <v>182</v>
      </c>
      <c r="M13" s="20" t="s">
        <v>167</v>
      </c>
      <c r="N13" s="21">
        <v>640</v>
      </c>
    </row>
    <row r="14" spans="1:19" ht="30" x14ac:dyDescent="0.25">
      <c r="A14" s="20" t="s">
        <v>126</v>
      </c>
      <c r="B14" s="25">
        <v>347</v>
      </c>
      <c r="C14" s="25">
        <v>350</v>
      </c>
      <c r="H14" s="20" t="s">
        <v>220</v>
      </c>
      <c r="I14" s="21">
        <v>524</v>
      </c>
      <c r="L14" s="20" t="s">
        <v>176</v>
      </c>
      <c r="M14" s="20" t="s">
        <v>167</v>
      </c>
      <c r="N14" s="21" t="s">
        <v>239</v>
      </c>
    </row>
    <row r="15" spans="1:19" ht="30" x14ac:dyDescent="0.25">
      <c r="A15" s="20" t="s">
        <v>127</v>
      </c>
      <c r="B15" s="25">
        <v>535</v>
      </c>
      <c r="C15" s="25">
        <v>517</v>
      </c>
      <c r="H15" s="20" t="s">
        <v>120</v>
      </c>
      <c r="I15" s="21">
        <v>514</v>
      </c>
      <c r="L15" s="20" t="s">
        <v>168</v>
      </c>
      <c r="M15" s="20" t="s">
        <v>167</v>
      </c>
      <c r="N15" s="21" t="s">
        <v>240</v>
      </c>
    </row>
    <row r="16" spans="1:19" ht="30" x14ac:dyDescent="0.25">
      <c r="A16" s="20" t="s">
        <v>128</v>
      </c>
      <c r="B16" s="25">
        <v>483</v>
      </c>
      <c r="C16" s="25">
        <v>477</v>
      </c>
      <c r="H16" s="20" t="s">
        <v>208</v>
      </c>
      <c r="I16" s="21" t="s">
        <v>241</v>
      </c>
      <c r="L16" s="20" t="s">
        <v>137</v>
      </c>
      <c r="M16" s="20" t="s">
        <v>134</v>
      </c>
      <c r="N16" s="21">
        <v>545</v>
      </c>
    </row>
    <row r="17" spans="1:14" ht="30" x14ac:dyDescent="0.25">
      <c r="A17" s="20" t="s">
        <v>129</v>
      </c>
      <c r="B17" s="25">
        <v>500</v>
      </c>
      <c r="C17" s="25">
        <v>499</v>
      </c>
      <c r="H17" s="20" t="s">
        <v>161</v>
      </c>
      <c r="I17" s="21">
        <v>453</v>
      </c>
      <c r="L17" s="20" t="s">
        <v>141</v>
      </c>
      <c r="M17" s="20" t="s">
        <v>134</v>
      </c>
      <c r="N17" s="21">
        <v>570</v>
      </c>
    </row>
    <row r="18" spans="1:14" ht="30" x14ac:dyDescent="0.25">
      <c r="A18" s="20" t="s">
        <v>130</v>
      </c>
      <c r="B18" s="25">
        <v>676</v>
      </c>
      <c r="C18" s="25">
        <v>656</v>
      </c>
      <c r="H18" s="20" t="s">
        <v>142</v>
      </c>
      <c r="I18" s="21">
        <v>531</v>
      </c>
      <c r="L18" s="20" t="s">
        <v>142</v>
      </c>
      <c r="M18" s="20" t="s">
        <v>134</v>
      </c>
      <c r="N18" s="21">
        <v>531</v>
      </c>
    </row>
    <row r="19" spans="1:14" ht="30" x14ac:dyDescent="0.25">
      <c r="A19" s="20" t="s">
        <v>131</v>
      </c>
      <c r="B19" s="25">
        <v>793</v>
      </c>
      <c r="C19" s="25">
        <v>792</v>
      </c>
      <c r="H19" s="20" t="s">
        <v>121</v>
      </c>
      <c r="I19" s="21">
        <v>539</v>
      </c>
      <c r="L19" s="20" t="s">
        <v>143</v>
      </c>
      <c r="M19" s="20" t="s">
        <v>134</v>
      </c>
      <c r="N19" s="21">
        <v>981</v>
      </c>
    </row>
    <row r="20" spans="1:14" ht="30" x14ac:dyDescent="0.25">
      <c r="A20" s="20" t="s">
        <v>132</v>
      </c>
      <c r="B20" s="25">
        <v>650</v>
      </c>
      <c r="C20" s="25">
        <v>650</v>
      </c>
      <c r="H20" s="20" t="s">
        <v>221</v>
      </c>
      <c r="I20" s="21">
        <v>182</v>
      </c>
      <c r="L20" s="20" t="s">
        <v>144</v>
      </c>
      <c r="M20" s="20" t="s">
        <v>134</v>
      </c>
      <c r="N20" s="21">
        <v>411</v>
      </c>
    </row>
    <row r="21" spans="1:14" ht="30" x14ac:dyDescent="0.25">
      <c r="A21" s="20" t="s">
        <v>133</v>
      </c>
      <c r="B21" s="25" t="s">
        <v>252</v>
      </c>
      <c r="C21" s="25" t="s">
        <v>253</v>
      </c>
      <c r="H21" s="20" t="s">
        <v>162</v>
      </c>
      <c r="I21" s="21">
        <v>204</v>
      </c>
      <c r="L21" s="20" t="s">
        <v>145</v>
      </c>
      <c r="M21" s="20" t="s">
        <v>134</v>
      </c>
      <c r="N21" s="21">
        <v>288</v>
      </c>
    </row>
    <row r="22" spans="1:14" ht="30" x14ac:dyDescent="0.25">
      <c r="A22" s="20" t="s">
        <v>135</v>
      </c>
      <c r="B22" s="25">
        <v>305</v>
      </c>
      <c r="C22" s="25">
        <v>299</v>
      </c>
      <c r="H22" s="20" t="s">
        <v>210</v>
      </c>
      <c r="I22" s="21" t="s">
        <v>242</v>
      </c>
      <c r="L22" s="20" t="s">
        <v>146</v>
      </c>
      <c r="M22" s="20" t="s">
        <v>134</v>
      </c>
      <c r="N22" s="21">
        <v>302</v>
      </c>
    </row>
    <row r="23" spans="1:14" ht="30" x14ac:dyDescent="0.25">
      <c r="A23" s="20" t="s">
        <v>136</v>
      </c>
      <c r="B23" s="25">
        <v>428</v>
      </c>
      <c r="C23" s="25">
        <v>415</v>
      </c>
      <c r="H23" s="20" t="s">
        <v>178</v>
      </c>
      <c r="I23" s="21">
        <v>632</v>
      </c>
      <c r="L23" s="20" t="s">
        <v>135</v>
      </c>
      <c r="M23" s="20" t="s">
        <v>134</v>
      </c>
      <c r="N23" s="21">
        <v>299</v>
      </c>
    </row>
    <row r="24" spans="1:14" ht="30" x14ac:dyDescent="0.25">
      <c r="A24" s="20" t="s">
        <v>137</v>
      </c>
      <c r="B24" s="25">
        <v>558</v>
      </c>
      <c r="C24" s="25">
        <v>545</v>
      </c>
      <c r="H24" s="20" t="s">
        <v>122</v>
      </c>
      <c r="I24" s="21">
        <v>310</v>
      </c>
      <c r="L24" s="20" t="s">
        <v>136</v>
      </c>
      <c r="M24" s="20" t="s">
        <v>134</v>
      </c>
      <c r="N24" s="21">
        <v>415</v>
      </c>
    </row>
    <row r="25" spans="1:14" ht="30" x14ac:dyDescent="0.25">
      <c r="A25" s="26" t="s">
        <v>138</v>
      </c>
      <c r="B25" s="19"/>
      <c r="C25" s="19"/>
      <c r="H25" s="20" t="s">
        <v>152</v>
      </c>
      <c r="I25" s="21" t="s">
        <v>243</v>
      </c>
      <c r="L25" s="20" t="s">
        <v>161</v>
      </c>
      <c r="M25" s="20" t="s">
        <v>157</v>
      </c>
      <c r="N25" s="21">
        <v>453</v>
      </c>
    </row>
    <row r="26" spans="1:14" ht="30" x14ac:dyDescent="0.25">
      <c r="A26" s="27" t="s">
        <v>139</v>
      </c>
      <c r="B26" s="25">
        <v>23</v>
      </c>
      <c r="C26" s="25">
        <v>22</v>
      </c>
      <c r="H26" s="20" t="s">
        <v>206</v>
      </c>
      <c r="I26" s="21" t="s">
        <v>244</v>
      </c>
      <c r="L26" s="20" t="s">
        <v>162</v>
      </c>
      <c r="M26" s="20" t="s">
        <v>157</v>
      </c>
      <c r="N26" s="21">
        <v>204</v>
      </c>
    </row>
    <row r="27" spans="1:14" ht="30" x14ac:dyDescent="0.25">
      <c r="A27" s="27" t="s">
        <v>140</v>
      </c>
      <c r="B27" s="25">
        <v>535</v>
      </c>
      <c r="C27" s="25">
        <v>523</v>
      </c>
      <c r="H27" s="20" t="s">
        <v>189</v>
      </c>
      <c r="I27" s="21">
        <v>371</v>
      </c>
      <c r="L27" s="20" t="s">
        <v>158</v>
      </c>
      <c r="M27" s="20" t="s">
        <v>157</v>
      </c>
      <c r="N27" s="21" t="s">
        <v>245</v>
      </c>
    </row>
    <row r="28" spans="1:14" ht="30" x14ac:dyDescent="0.25">
      <c r="A28" s="20" t="s">
        <v>141</v>
      </c>
      <c r="B28" s="25">
        <v>566</v>
      </c>
      <c r="C28" s="25">
        <v>570</v>
      </c>
      <c r="H28" s="20" t="s">
        <v>123</v>
      </c>
      <c r="I28" s="21">
        <v>557</v>
      </c>
      <c r="L28" s="20" t="s">
        <v>160</v>
      </c>
      <c r="M28" s="20" t="s">
        <v>157</v>
      </c>
      <c r="N28" s="21">
        <v>261</v>
      </c>
    </row>
    <row r="29" spans="1:14" ht="30" x14ac:dyDescent="0.25">
      <c r="A29" s="20" t="s">
        <v>142</v>
      </c>
      <c r="B29" s="25">
        <v>537</v>
      </c>
      <c r="C29" s="25">
        <v>531</v>
      </c>
      <c r="H29" s="20" t="s">
        <v>143</v>
      </c>
      <c r="I29" s="21">
        <v>981</v>
      </c>
      <c r="L29" s="20" t="s">
        <v>204</v>
      </c>
      <c r="M29" s="20" t="s">
        <v>200</v>
      </c>
      <c r="N29" s="21" t="s">
        <v>234</v>
      </c>
    </row>
    <row r="30" spans="1:14" ht="30" x14ac:dyDescent="0.25">
      <c r="A30" s="20" t="s">
        <v>143</v>
      </c>
      <c r="B30" s="25">
        <v>969</v>
      </c>
      <c r="C30" s="25">
        <v>981</v>
      </c>
      <c r="H30" s="20" t="s">
        <v>124</v>
      </c>
      <c r="I30" s="21">
        <v>596</v>
      </c>
      <c r="L30" s="20" t="s">
        <v>208</v>
      </c>
      <c r="M30" s="20" t="s">
        <v>200</v>
      </c>
      <c r="N30" s="21" t="s">
        <v>241</v>
      </c>
    </row>
    <row r="31" spans="1:14" ht="30" x14ac:dyDescent="0.25">
      <c r="A31" s="20" t="s">
        <v>144</v>
      </c>
      <c r="B31" s="25">
        <v>421</v>
      </c>
      <c r="C31" s="25">
        <v>411</v>
      </c>
      <c r="H31" s="20" t="s">
        <v>225</v>
      </c>
      <c r="I31" s="21">
        <v>86</v>
      </c>
      <c r="L31" s="20" t="s">
        <v>210</v>
      </c>
      <c r="M31" s="20" t="s">
        <v>200</v>
      </c>
      <c r="N31" s="21" t="s">
        <v>242</v>
      </c>
    </row>
    <row r="32" spans="1:14" ht="30" x14ac:dyDescent="0.25">
      <c r="A32" s="20" t="s">
        <v>145</v>
      </c>
      <c r="B32" s="25">
        <v>303</v>
      </c>
      <c r="C32" s="25">
        <v>288</v>
      </c>
      <c r="H32" s="20" t="s">
        <v>125</v>
      </c>
      <c r="I32" s="21" t="s">
        <v>246</v>
      </c>
      <c r="L32" s="20" t="s">
        <v>206</v>
      </c>
      <c r="M32" s="20" t="s">
        <v>200</v>
      </c>
      <c r="N32" s="21" t="s">
        <v>244</v>
      </c>
    </row>
    <row r="33" spans="1:14" ht="30" x14ac:dyDescent="0.25">
      <c r="A33" s="20" t="s">
        <v>146</v>
      </c>
      <c r="B33" s="25">
        <v>316</v>
      </c>
      <c r="C33" s="25">
        <v>302</v>
      </c>
      <c r="H33" s="20" t="s">
        <v>144</v>
      </c>
      <c r="I33" s="21">
        <v>411</v>
      </c>
      <c r="L33" s="20" t="s">
        <v>212</v>
      </c>
      <c r="M33" s="20" t="s">
        <v>200</v>
      </c>
      <c r="N33" s="21" t="s">
        <v>247</v>
      </c>
    </row>
    <row r="34" spans="1:14" ht="30" x14ac:dyDescent="0.25">
      <c r="A34" s="20" t="s">
        <v>147</v>
      </c>
      <c r="B34" s="25" t="s">
        <v>254</v>
      </c>
      <c r="C34" s="25" t="s">
        <v>255</v>
      </c>
      <c r="H34" s="20" t="s">
        <v>179</v>
      </c>
      <c r="I34" s="21" t="s">
        <v>237</v>
      </c>
      <c r="L34" s="20" t="s">
        <v>214</v>
      </c>
      <c r="M34" s="20" t="s">
        <v>200</v>
      </c>
      <c r="N34" s="21" t="s">
        <v>248</v>
      </c>
    </row>
    <row r="35" spans="1:14" ht="30" x14ac:dyDescent="0.25">
      <c r="A35" s="20" t="s">
        <v>149</v>
      </c>
      <c r="B35" s="25">
        <v>201</v>
      </c>
      <c r="C35" s="25">
        <v>202</v>
      </c>
      <c r="H35" s="20" t="s">
        <v>145</v>
      </c>
      <c r="I35" s="21">
        <v>288</v>
      </c>
      <c r="L35" s="20" t="s">
        <v>201</v>
      </c>
      <c r="M35" s="20" t="s">
        <v>200</v>
      </c>
      <c r="N35" s="21">
        <v>99</v>
      </c>
    </row>
    <row r="36" spans="1:14" ht="30" x14ac:dyDescent="0.25">
      <c r="A36" s="20" t="s">
        <v>150</v>
      </c>
      <c r="B36" s="25">
        <v>133</v>
      </c>
      <c r="C36" s="25">
        <v>135</v>
      </c>
      <c r="H36" s="20" t="s">
        <v>212</v>
      </c>
      <c r="I36" s="21" t="s">
        <v>247</v>
      </c>
      <c r="L36" s="20" t="s">
        <v>189</v>
      </c>
      <c r="M36" s="20" t="s">
        <v>188</v>
      </c>
      <c r="N36" s="21">
        <v>371</v>
      </c>
    </row>
    <row r="37" spans="1:14" ht="30" x14ac:dyDescent="0.25">
      <c r="A37" s="20" t="s">
        <v>151</v>
      </c>
      <c r="B37" s="25">
        <v>918</v>
      </c>
      <c r="C37" s="25">
        <v>925</v>
      </c>
      <c r="H37" s="20" t="s">
        <v>214</v>
      </c>
      <c r="I37" s="21" t="s">
        <v>248</v>
      </c>
      <c r="L37" s="20" t="s">
        <v>116</v>
      </c>
      <c r="M37" s="20" t="s">
        <v>115</v>
      </c>
      <c r="N37" s="21">
        <v>834</v>
      </c>
    </row>
    <row r="38" spans="1:14" ht="30" x14ac:dyDescent="0.25">
      <c r="A38" s="20" t="s">
        <v>152</v>
      </c>
      <c r="B38" s="25" t="s">
        <v>256</v>
      </c>
      <c r="C38" s="25" t="s">
        <v>243</v>
      </c>
      <c r="H38" s="20" t="s">
        <v>181</v>
      </c>
      <c r="I38" s="21">
        <v>933</v>
      </c>
      <c r="L38" s="20" t="s">
        <v>117</v>
      </c>
      <c r="M38" s="20" t="s">
        <v>115</v>
      </c>
      <c r="N38" s="21">
        <v>583</v>
      </c>
    </row>
    <row r="39" spans="1:14" ht="30" x14ac:dyDescent="0.25">
      <c r="A39" s="20" t="s">
        <v>153</v>
      </c>
      <c r="B39" s="25">
        <v>507</v>
      </c>
      <c r="C39" s="25">
        <v>503</v>
      </c>
      <c r="H39" s="20" t="s">
        <v>126</v>
      </c>
      <c r="I39" s="21">
        <v>350</v>
      </c>
      <c r="L39" s="20" t="s">
        <v>118</v>
      </c>
      <c r="M39" s="20" t="s">
        <v>115</v>
      </c>
      <c r="N39" s="21">
        <v>710</v>
      </c>
    </row>
    <row r="40" spans="1:14" ht="30" x14ac:dyDescent="0.25">
      <c r="A40" s="20" t="s">
        <v>154</v>
      </c>
      <c r="B40" s="25" t="s">
        <v>257</v>
      </c>
      <c r="C40" s="25" t="s">
        <v>236</v>
      </c>
      <c r="H40" s="20" t="s">
        <v>182</v>
      </c>
      <c r="I40" s="21">
        <v>640</v>
      </c>
      <c r="L40" s="20" t="s">
        <v>119</v>
      </c>
      <c r="M40" s="20" t="s">
        <v>115</v>
      </c>
      <c r="N40" s="21" t="s">
        <v>238</v>
      </c>
    </row>
    <row r="41" spans="1:14" ht="30" x14ac:dyDescent="0.25">
      <c r="A41" s="20" t="s">
        <v>155</v>
      </c>
      <c r="B41" s="25" t="s">
        <v>258</v>
      </c>
      <c r="C41" s="25" t="s">
        <v>259</v>
      </c>
      <c r="H41" s="20" t="s">
        <v>176</v>
      </c>
      <c r="I41" s="21" t="s">
        <v>239</v>
      </c>
      <c r="L41" s="20" t="s">
        <v>120</v>
      </c>
      <c r="M41" s="20" t="s">
        <v>115</v>
      </c>
      <c r="N41" s="21">
        <v>514</v>
      </c>
    </row>
    <row r="42" spans="1:14" ht="30" x14ac:dyDescent="0.25">
      <c r="A42" s="20" t="s">
        <v>156</v>
      </c>
      <c r="B42" s="25">
        <v>222</v>
      </c>
      <c r="C42" s="25">
        <v>217</v>
      </c>
      <c r="H42" s="20" t="s">
        <v>222</v>
      </c>
      <c r="I42" s="21" t="s">
        <v>235</v>
      </c>
      <c r="L42" s="20" t="s">
        <v>121</v>
      </c>
      <c r="M42" s="20" t="s">
        <v>115</v>
      </c>
      <c r="N42" s="21">
        <v>539</v>
      </c>
    </row>
    <row r="43" spans="1:14" ht="30" x14ac:dyDescent="0.25">
      <c r="A43" s="20" t="s">
        <v>158</v>
      </c>
      <c r="B43" s="25" t="s">
        <v>159</v>
      </c>
      <c r="C43" s="25" t="s">
        <v>245</v>
      </c>
      <c r="H43" s="20" t="s">
        <v>146</v>
      </c>
      <c r="I43" s="21">
        <v>302</v>
      </c>
      <c r="L43" s="20" t="s">
        <v>122</v>
      </c>
      <c r="M43" s="20" t="s">
        <v>115</v>
      </c>
      <c r="N43" s="21">
        <v>310</v>
      </c>
    </row>
    <row r="44" spans="1:14" ht="30" x14ac:dyDescent="0.25">
      <c r="A44" s="20" t="s">
        <v>160</v>
      </c>
      <c r="B44" s="25">
        <v>259</v>
      </c>
      <c r="C44" s="25">
        <v>261</v>
      </c>
      <c r="H44" s="20" t="s">
        <v>149</v>
      </c>
      <c r="I44" s="21">
        <v>202</v>
      </c>
      <c r="L44" s="20" t="s">
        <v>123</v>
      </c>
      <c r="M44" s="20" t="s">
        <v>115</v>
      </c>
      <c r="N44" s="21">
        <v>557</v>
      </c>
    </row>
    <row r="45" spans="1:14" ht="30" x14ac:dyDescent="0.25">
      <c r="A45" s="20" t="s">
        <v>161</v>
      </c>
      <c r="B45" s="25">
        <v>446</v>
      </c>
      <c r="C45" s="25">
        <v>453</v>
      </c>
      <c r="H45" s="20" t="s">
        <v>201</v>
      </c>
      <c r="I45" s="21">
        <v>99</v>
      </c>
      <c r="L45" s="20" t="s">
        <v>124</v>
      </c>
      <c r="M45" s="20" t="s">
        <v>115</v>
      </c>
      <c r="N45" s="21">
        <v>596</v>
      </c>
    </row>
    <row r="46" spans="1:14" ht="30" x14ac:dyDescent="0.25">
      <c r="A46" s="20" t="s">
        <v>162</v>
      </c>
      <c r="B46" s="25">
        <v>204</v>
      </c>
      <c r="C46" s="25">
        <v>204</v>
      </c>
      <c r="H46" s="20" t="s">
        <v>168</v>
      </c>
      <c r="I46" s="21" t="s">
        <v>240</v>
      </c>
      <c r="L46" s="20" t="s">
        <v>125</v>
      </c>
      <c r="M46" s="20" t="s">
        <v>115</v>
      </c>
      <c r="N46" s="21" t="s">
        <v>246</v>
      </c>
    </row>
    <row r="47" spans="1:14" ht="30" x14ac:dyDescent="0.25">
      <c r="A47" s="20" t="s">
        <v>163</v>
      </c>
      <c r="B47" s="25">
        <v>311</v>
      </c>
      <c r="C47" s="25">
        <v>285</v>
      </c>
      <c r="H47" s="20" t="s">
        <v>218</v>
      </c>
      <c r="I47" s="21">
        <v>427</v>
      </c>
      <c r="L47" s="20" t="s">
        <v>126</v>
      </c>
      <c r="M47" s="20" t="s">
        <v>115</v>
      </c>
      <c r="N47" s="21">
        <v>350</v>
      </c>
    </row>
    <row r="48" spans="1:14" ht="30" x14ac:dyDescent="0.25">
      <c r="A48" s="20" t="s">
        <v>164</v>
      </c>
      <c r="B48" s="25">
        <v>634</v>
      </c>
      <c r="C48" s="25">
        <v>653</v>
      </c>
      <c r="H48" s="20" t="s">
        <v>158</v>
      </c>
      <c r="I48" s="21" t="s">
        <v>245</v>
      </c>
      <c r="L48" s="20" t="s">
        <v>153</v>
      </c>
      <c r="M48" s="20" t="s">
        <v>148</v>
      </c>
      <c r="N48" s="21">
        <v>503</v>
      </c>
    </row>
    <row r="49" spans="1:14" ht="30" x14ac:dyDescent="0.25">
      <c r="A49" s="20" t="s">
        <v>165</v>
      </c>
      <c r="B49" s="25" t="s">
        <v>166</v>
      </c>
      <c r="C49" s="25" t="s">
        <v>260</v>
      </c>
      <c r="H49" s="20" t="s">
        <v>160</v>
      </c>
      <c r="I49" s="21">
        <v>261</v>
      </c>
      <c r="L49" s="20" t="s">
        <v>154</v>
      </c>
      <c r="M49" s="20" t="s">
        <v>148</v>
      </c>
      <c r="N49" s="21" t="s">
        <v>236</v>
      </c>
    </row>
    <row r="50" spans="1:14" ht="30" x14ac:dyDescent="0.25">
      <c r="A50" s="20" t="s">
        <v>168</v>
      </c>
      <c r="B50" s="25" t="s">
        <v>169</v>
      </c>
      <c r="C50" s="25" t="s">
        <v>240</v>
      </c>
      <c r="H50" s="20" t="s">
        <v>150</v>
      </c>
      <c r="I50" s="21">
        <v>135</v>
      </c>
      <c r="L50" s="20" t="s">
        <v>152</v>
      </c>
      <c r="M50" s="20" t="s">
        <v>148</v>
      </c>
      <c r="N50" s="21" t="s">
        <v>243</v>
      </c>
    </row>
    <row r="51" spans="1:14" ht="30" x14ac:dyDescent="0.25">
      <c r="A51" s="20" t="s">
        <v>170</v>
      </c>
      <c r="B51" s="25">
        <v>334</v>
      </c>
      <c r="C51" s="25">
        <v>326</v>
      </c>
      <c r="H51" s="20" t="s">
        <v>135</v>
      </c>
      <c r="I51" s="21">
        <v>299</v>
      </c>
      <c r="L51" s="20" t="s">
        <v>149</v>
      </c>
      <c r="M51" s="20" t="s">
        <v>148</v>
      </c>
      <c r="N51" s="21">
        <v>202</v>
      </c>
    </row>
    <row r="52" spans="1:14" ht="30" x14ac:dyDescent="0.25">
      <c r="A52" s="20" t="s">
        <v>171</v>
      </c>
      <c r="B52" s="25">
        <v>438</v>
      </c>
      <c r="C52" s="25">
        <v>405</v>
      </c>
      <c r="H52" s="20" t="s">
        <v>136</v>
      </c>
      <c r="I52" s="21">
        <v>415</v>
      </c>
      <c r="L52" s="20" t="s">
        <v>150</v>
      </c>
      <c r="M52" s="20" t="s">
        <v>148</v>
      </c>
      <c r="N52" s="21">
        <v>135</v>
      </c>
    </row>
    <row r="53" spans="1:14" x14ac:dyDescent="0.25">
      <c r="A53" s="20" t="s">
        <v>172</v>
      </c>
      <c r="B53" s="25" t="s">
        <v>173</v>
      </c>
      <c r="C53" s="25" t="s">
        <v>261</v>
      </c>
    </row>
    <row r="54" spans="1:14" x14ac:dyDescent="0.25">
      <c r="A54" s="20" t="s">
        <v>174</v>
      </c>
      <c r="B54" s="25">
        <v>763</v>
      </c>
      <c r="C54" s="25">
        <v>770</v>
      </c>
    </row>
    <row r="55" spans="1:14" x14ac:dyDescent="0.25">
      <c r="A55" s="20" t="s">
        <v>175</v>
      </c>
      <c r="B55" s="25">
        <v>608</v>
      </c>
      <c r="C55" s="25">
        <v>604</v>
      </c>
      <c r="H55" s="22" t="s">
        <v>232</v>
      </c>
      <c r="I55" s="18">
        <f>AVERAGE(I3:I52)</f>
        <v>441.94285714285712</v>
      </c>
    </row>
    <row r="56" spans="1:14" x14ac:dyDescent="0.25">
      <c r="A56" s="20" t="s">
        <v>176</v>
      </c>
      <c r="B56" s="25" t="s">
        <v>177</v>
      </c>
      <c r="C56" s="25" t="s">
        <v>239</v>
      </c>
      <c r="H56" s="1" t="s">
        <v>270</v>
      </c>
      <c r="I56" s="18">
        <f>_xlfn.VAR.S(I3:I52)</f>
        <v>50975.114285714291</v>
      </c>
    </row>
    <row r="57" spans="1:14" x14ac:dyDescent="0.25">
      <c r="A57" s="20" t="s">
        <v>178</v>
      </c>
      <c r="B57" s="25">
        <v>637</v>
      </c>
      <c r="C57" s="25">
        <v>632</v>
      </c>
      <c r="H57" s="1" t="s">
        <v>271</v>
      </c>
      <c r="I57" s="18">
        <f>SQRT(I56)</f>
        <v>225.776691192236</v>
      </c>
    </row>
    <row r="58" spans="1:14" x14ac:dyDescent="0.25">
      <c r="A58" s="20" t="s">
        <v>179</v>
      </c>
      <c r="B58" s="25" t="s">
        <v>180</v>
      </c>
      <c r="C58" s="25" t="s">
        <v>237</v>
      </c>
    </row>
    <row r="59" spans="1:14" x14ac:dyDescent="0.25">
      <c r="A59" s="20" t="s">
        <v>181</v>
      </c>
      <c r="B59" s="25">
        <v>930</v>
      </c>
      <c r="C59" s="25">
        <v>933</v>
      </c>
    </row>
    <row r="60" spans="1:14" x14ac:dyDescent="0.25">
      <c r="A60" s="20" t="s">
        <v>182</v>
      </c>
      <c r="B60" s="25">
        <v>656</v>
      </c>
      <c r="C60" s="25">
        <v>640</v>
      </c>
    </row>
    <row r="61" spans="1:14" x14ac:dyDescent="0.25">
      <c r="A61" s="20" t="s">
        <v>183</v>
      </c>
      <c r="B61" s="25" t="s">
        <v>184</v>
      </c>
      <c r="C61" s="25" t="s">
        <v>262</v>
      </c>
    </row>
    <row r="62" spans="1:14" x14ac:dyDescent="0.25">
      <c r="A62" s="20" t="s">
        <v>185</v>
      </c>
      <c r="B62" s="25" t="s">
        <v>186</v>
      </c>
      <c r="C62" s="25" t="s">
        <v>263</v>
      </c>
    </row>
    <row r="63" spans="1:14" x14ac:dyDescent="0.25">
      <c r="A63" s="20" t="s">
        <v>187</v>
      </c>
      <c r="B63" s="25">
        <v>611</v>
      </c>
      <c r="C63" s="25">
        <v>599</v>
      </c>
    </row>
    <row r="64" spans="1:14" x14ac:dyDescent="0.25">
      <c r="A64" s="20" t="s">
        <v>189</v>
      </c>
      <c r="B64" s="25">
        <v>365</v>
      </c>
      <c r="C64" s="25">
        <v>371</v>
      </c>
    </row>
    <row r="65" spans="1:3" x14ac:dyDescent="0.25">
      <c r="A65" s="20" t="s">
        <v>190</v>
      </c>
      <c r="B65" s="25" t="s">
        <v>191</v>
      </c>
      <c r="C65" s="25" t="s">
        <v>264</v>
      </c>
    </row>
    <row r="66" spans="1:3" x14ac:dyDescent="0.25">
      <c r="A66" s="20" t="s">
        <v>192</v>
      </c>
      <c r="B66" s="25" t="s">
        <v>193</v>
      </c>
      <c r="C66" s="25" t="s">
        <v>265</v>
      </c>
    </row>
    <row r="67" spans="1:3" x14ac:dyDescent="0.25">
      <c r="A67" s="26" t="s">
        <v>194</v>
      </c>
      <c r="B67" s="19"/>
      <c r="C67" s="19"/>
    </row>
    <row r="68" spans="1:3" ht="30" x14ac:dyDescent="0.25">
      <c r="A68" s="27" t="s">
        <v>195</v>
      </c>
      <c r="B68" s="25">
        <v>915</v>
      </c>
      <c r="C68" s="25">
        <v>912</v>
      </c>
    </row>
    <row r="69" spans="1:3" ht="30" x14ac:dyDescent="0.25">
      <c r="A69" s="27" t="s">
        <v>196</v>
      </c>
      <c r="B69" s="25">
        <v>315</v>
      </c>
      <c r="C69" s="25">
        <v>309</v>
      </c>
    </row>
    <row r="70" spans="1:3" ht="30" x14ac:dyDescent="0.25">
      <c r="A70" s="27" t="s">
        <v>197</v>
      </c>
      <c r="B70" s="25">
        <v>727</v>
      </c>
      <c r="C70" s="25">
        <v>731</v>
      </c>
    </row>
    <row r="71" spans="1:3" x14ac:dyDescent="0.25">
      <c r="A71" s="20" t="s">
        <v>198</v>
      </c>
      <c r="B71" s="25" t="s">
        <v>199</v>
      </c>
      <c r="C71" s="25" t="s">
        <v>266</v>
      </c>
    </row>
    <row r="72" spans="1:3" x14ac:dyDescent="0.25">
      <c r="A72" s="20" t="s">
        <v>201</v>
      </c>
      <c r="B72" s="25">
        <v>95</v>
      </c>
      <c r="C72" s="25">
        <v>99</v>
      </c>
    </row>
    <row r="73" spans="1:3" x14ac:dyDescent="0.25">
      <c r="A73" s="20" t="s">
        <v>202</v>
      </c>
      <c r="B73" s="25">
        <v>117</v>
      </c>
      <c r="C73" s="25">
        <v>131</v>
      </c>
    </row>
    <row r="74" spans="1:3" x14ac:dyDescent="0.25">
      <c r="A74" s="20" t="s">
        <v>203</v>
      </c>
      <c r="B74" s="25">
        <v>246</v>
      </c>
      <c r="C74" s="25">
        <v>241</v>
      </c>
    </row>
    <row r="75" spans="1:3" x14ac:dyDescent="0.25">
      <c r="A75" s="20" t="s">
        <v>204</v>
      </c>
      <c r="B75" s="25" t="s">
        <v>205</v>
      </c>
      <c r="C75" s="25" t="s">
        <v>234</v>
      </c>
    </row>
    <row r="76" spans="1:3" x14ac:dyDescent="0.25">
      <c r="A76" s="20" t="s">
        <v>206</v>
      </c>
      <c r="B76" s="25" t="s">
        <v>207</v>
      </c>
      <c r="C76" s="25" t="s">
        <v>244</v>
      </c>
    </row>
    <row r="77" spans="1:3" x14ac:dyDescent="0.25">
      <c r="A77" s="20" t="s">
        <v>208</v>
      </c>
      <c r="B77" s="25" t="s">
        <v>209</v>
      </c>
      <c r="C77" s="25" t="s">
        <v>241</v>
      </c>
    </row>
    <row r="78" spans="1:3" x14ac:dyDescent="0.25">
      <c r="A78" s="20" t="s">
        <v>210</v>
      </c>
      <c r="B78" s="25" t="s">
        <v>211</v>
      </c>
      <c r="C78" s="25" t="s">
        <v>242</v>
      </c>
    </row>
    <row r="79" spans="1:3" x14ac:dyDescent="0.25">
      <c r="A79" s="20" t="s">
        <v>212</v>
      </c>
      <c r="B79" s="25" t="s">
        <v>213</v>
      </c>
      <c r="C79" s="25" t="s">
        <v>247</v>
      </c>
    </row>
    <row r="80" spans="1:3" x14ac:dyDescent="0.25">
      <c r="A80" s="20" t="s">
        <v>214</v>
      </c>
      <c r="B80" s="25" t="s">
        <v>215</v>
      </c>
      <c r="C80" s="25" t="s">
        <v>248</v>
      </c>
    </row>
    <row r="81" spans="1:3" x14ac:dyDescent="0.25">
      <c r="A81" s="20" t="s">
        <v>216</v>
      </c>
      <c r="B81" s="25">
        <v>541</v>
      </c>
      <c r="C81" s="25">
        <v>537</v>
      </c>
    </row>
    <row r="82" spans="1:3" x14ac:dyDescent="0.25">
      <c r="A82" s="20" t="s">
        <v>218</v>
      </c>
      <c r="B82" s="25">
        <v>433</v>
      </c>
      <c r="C82" s="25">
        <v>427</v>
      </c>
    </row>
    <row r="83" spans="1:3" x14ac:dyDescent="0.25">
      <c r="A83" s="20" t="s">
        <v>219</v>
      </c>
      <c r="B83" s="25">
        <v>501</v>
      </c>
      <c r="C83" s="25">
        <v>502</v>
      </c>
    </row>
    <row r="84" spans="1:3" x14ac:dyDescent="0.25">
      <c r="A84" s="20" t="s">
        <v>220</v>
      </c>
      <c r="B84" s="25">
        <v>525</v>
      </c>
      <c r="C84" s="25">
        <v>524</v>
      </c>
    </row>
    <row r="85" spans="1:3" x14ac:dyDescent="0.25">
      <c r="A85" s="20" t="s">
        <v>221</v>
      </c>
      <c r="B85" s="25">
        <v>182</v>
      </c>
      <c r="C85" s="25">
        <v>182</v>
      </c>
    </row>
    <row r="86" spans="1:3" x14ac:dyDescent="0.25">
      <c r="A86" s="20" t="s">
        <v>222</v>
      </c>
      <c r="B86" s="25">
        <v>999</v>
      </c>
      <c r="C86" s="25" t="s">
        <v>235</v>
      </c>
    </row>
    <row r="87" spans="1:3" x14ac:dyDescent="0.25">
      <c r="A87" s="20" t="s">
        <v>223</v>
      </c>
      <c r="B87" s="25">
        <v>702</v>
      </c>
      <c r="C87" s="25">
        <v>721</v>
      </c>
    </row>
    <row r="88" spans="1:3" x14ac:dyDescent="0.25">
      <c r="A88" s="20" t="s">
        <v>224</v>
      </c>
      <c r="B88" s="25">
        <v>408</v>
      </c>
      <c r="C88" s="25">
        <v>403</v>
      </c>
    </row>
    <row r="89" spans="1:3" x14ac:dyDescent="0.25">
      <c r="A89" s="20" t="s">
        <v>225</v>
      </c>
      <c r="B89" s="25">
        <v>86</v>
      </c>
      <c r="C89" s="25">
        <v>86</v>
      </c>
    </row>
    <row r="90" spans="1:3" x14ac:dyDescent="0.25">
      <c r="A90" s="20" t="s">
        <v>226</v>
      </c>
      <c r="B90" s="25">
        <v>275</v>
      </c>
      <c r="C90" s="25">
        <v>276</v>
      </c>
    </row>
    <row r="91" spans="1:3" ht="30" x14ac:dyDescent="0.25">
      <c r="A91" s="20" t="s">
        <v>227</v>
      </c>
      <c r="B91" s="25">
        <v>77</v>
      </c>
      <c r="C91" s="25">
        <v>78</v>
      </c>
    </row>
    <row r="92" spans="1:3" ht="30" x14ac:dyDescent="0.25">
      <c r="A92" s="20" t="s">
        <v>228</v>
      </c>
      <c r="B92" s="25">
        <v>31</v>
      </c>
      <c r="C92" s="25">
        <v>31</v>
      </c>
    </row>
    <row r="94" spans="1:3" x14ac:dyDescent="0.25">
      <c r="B94" s="28">
        <f>AVERAGE(B4:C92)</f>
        <v>469.99200000000002</v>
      </c>
    </row>
  </sheetData>
  <sortState ref="L3:N52">
    <sortCondition ref="M3:M52"/>
  </sortState>
  <mergeCells count="3">
    <mergeCell ref="B2:C2"/>
    <mergeCell ref="L1:S1"/>
    <mergeCell ref="A2:A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ЛР1_ч1</vt:lpstr>
      <vt:lpstr>ЛР1_ч2</vt:lpstr>
      <vt:lpstr>ЛР2</vt:lpstr>
      <vt:lpstr>ЛР3_ч1</vt:lpstr>
      <vt:lpstr>ЛР3_ч2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2024-01-14T20:31:40Z</dcterms:modified>
</cp:coreProperties>
</file>